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WIN 調査士土地申請\トッポ話原稿\"/>
    </mc:Choice>
  </mc:AlternateContent>
  <xr:revisionPtr revIDLastSave="0" documentId="13_ncr:1_{1BD0D668-A77B-45C6-BDC1-4DC5EE9962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画面1" sheetId="4" r:id="rId1"/>
    <sheet name="ヘルマート変換２点法" sheetId="2" r:id="rId2"/>
    <sheet name="Sheet1" sheetId="1" r:id="rId3"/>
  </sheets>
  <definedNames>
    <definedName name="_xlnm.Print_Area" localSheetId="1">ヘルマート変換２点法!$A$58:$M$92</definedName>
    <definedName name="_xlnm.Print_Titles" localSheetId="1">ヘルマート変換２点法!$58:$60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4" l="1"/>
  <c r="P6" i="4"/>
  <c r="Q6" i="4"/>
  <c r="R6" i="4"/>
  <c r="S6" i="4"/>
  <c r="O7" i="4"/>
  <c r="P7" i="4"/>
  <c r="Q7" i="4"/>
  <c r="R7" i="4"/>
  <c r="S7" i="4"/>
  <c r="O8" i="4"/>
  <c r="P8" i="4"/>
  <c r="Q8" i="4"/>
  <c r="R8" i="4"/>
  <c r="S8" i="4"/>
  <c r="O9" i="4"/>
  <c r="P9" i="4"/>
  <c r="Q9" i="4"/>
  <c r="R9" i="4"/>
  <c r="S9" i="4"/>
  <c r="O10" i="4"/>
  <c r="P10" i="4"/>
  <c r="Q10" i="4"/>
  <c r="R10" i="4"/>
  <c r="S10" i="4"/>
  <c r="O11" i="4"/>
  <c r="P11" i="4"/>
  <c r="Q11" i="4"/>
  <c r="R11" i="4"/>
  <c r="S11" i="4"/>
  <c r="O12" i="4"/>
  <c r="P12" i="4"/>
  <c r="Q12" i="4"/>
  <c r="R12" i="4"/>
  <c r="S12" i="4"/>
  <c r="O13" i="4"/>
  <c r="P13" i="4"/>
  <c r="Q13" i="4"/>
  <c r="R13" i="4"/>
  <c r="S13" i="4"/>
  <c r="O14" i="4"/>
  <c r="P14" i="4"/>
  <c r="Q14" i="4"/>
  <c r="R14" i="4"/>
  <c r="S14" i="4"/>
  <c r="O15" i="4"/>
  <c r="P15" i="4"/>
  <c r="Q15" i="4"/>
  <c r="R15" i="4"/>
  <c r="S15" i="4"/>
  <c r="O16" i="4"/>
  <c r="P16" i="4"/>
  <c r="Q16" i="4"/>
  <c r="R16" i="4"/>
  <c r="S16" i="4"/>
  <c r="O17" i="4"/>
  <c r="P17" i="4"/>
  <c r="Q17" i="4"/>
  <c r="R17" i="4"/>
  <c r="S17" i="4"/>
  <c r="O18" i="4"/>
  <c r="P18" i="4"/>
  <c r="Q18" i="4"/>
  <c r="R18" i="4"/>
  <c r="S18" i="4"/>
  <c r="O19" i="4"/>
  <c r="P19" i="4"/>
  <c r="Q19" i="4"/>
  <c r="R19" i="4"/>
  <c r="S19" i="4"/>
  <c r="O20" i="4"/>
  <c r="P20" i="4"/>
  <c r="Q20" i="4"/>
  <c r="R20" i="4"/>
  <c r="S20" i="4"/>
  <c r="O21" i="4"/>
  <c r="P21" i="4"/>
  <c r="Q21" i="4"/>
  <c r="R21" i="4"/>
  <c r="S21" i="4"/>
  <c r="O22" i="4"/>
  <c r="P22" i="4"/>
  <c r="Q22" i="4"/>
  <c r="R22" i="4"/>
  <c r="S22" i="4"/>
  <c r="O23" i="4"/>
  <c r="P23" i="4"/>
  <c r="Q23" i="4"/>
  <c r="R23" i="4"/>
  <c r="S23" i="4"/>
  <c r="O24" i="4"/>
  <c r="P24" i="4"/>
  <c r="Q24" i="4"/>
  <c r="R24" i="4"/>
  <c r="S24" i="4"/>
  <c r="O25" i="4"/>
  <c r="P25" i="4"/>
  <c r="Q25" i="4"/>
  <c r="R25" i="4"/>
  <c r="S25" i="4"/>
  <c r="O26" i="4"/>
  <c r="P26" i="4"/>
  <c r="Q26" i="4"/>
  <c r="R26" i="4"/>
  <c r="S26" i="4"/>
  <c r="O27" i="4"/>
  <c r="P27" i="4"/>
  <c r="Q27" i="4"/>
  <c r="R27" i="4"/>
  <c r="S27" i="4"/>
  <c r="O28" i="4"/>
  <c r="P28" i="4"/>
  <c r="Q28" i="4"/>
  <c r="R28" i="4"/>
  <c r="S28" i="4"/>
  <c r="O29" i="4"/>
  <c r="P29" i="4"/>
  <c r="Q29" i="4"/>
  <c r="R29" i="4"/>
  <c r="S29" i="4"/>
  <c r="O30" i="4"/>
  <c r="P30" i="4"/>
  <c r="Q30" i="4"/>
  <c r="R30" i="4"/>
  <c r="S30" i="4"/>
  <c r="O31" i="4"/>
  <c r="P31" i="4"/>
  <c r="Q31" i="4"/>
  <c r="R31" i="4"/>
  <c r="S31" i="4"/>
  <c r="O32" i="4"/>
  <c r="P32" i="4"/>
  <c r="Q32" i="4"/>
  <c r="R32" i="4"/>
  <c r="S32" i="4"/>
  <c r="O33" i="4"/>
  <c r="P33" i="4"/>
  <c r="Q33" i="4"/>
  <c r="R33" i="4"/>
  <c r="S33" i="4"/>
  <c r="O34" i="4"/>
  <c r="P34" i="4"/>
  <c r="Q34" i="4"/>
  <c r="R34" i="4"/>
  <c r="S34" i="4"/>
  <c r="S5" i="4"/>
  <c r="Q5" i="4"/>
  <c r="R5" i="4"/>
  <c r="P5" i="4"/>
  <c r="O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5" i="4"/>
  <c r="D35" i="4"/>
  <c r="N34" i="4" s="1"/>
  <c r="B35" i="4"/>
  <c r="B2" i="4" s="1"/>
  <c r="N27" i="4" l="1"/>
  <c r="N25" i="4"/>
  <c r="M31" i="4"/>
  <c r="M29" i="4"/>
  <c r="M28" i="4"/>
  <c r="N30" i="4"/>
  <c r="M24" i="4"/>
  <c r="M17" i="4"/>
  <c r="M16" i="4"/>
  <c r="M21" i="4"/>
  <c r="M9" i="4"/>
  <c r="N9" i="4" s="1"/>
  <c r="N23" i="4"/>
  <c r="N18" i="4"/>
  <c r="M12" i="4"/>
  <c r="N12" i="4" s="1"/>
  <c r="M7" i="4"/>
  <c r="N7" i="4" s="1"/>
  <c r="N22" i="4"/>
  <c r="M19" i="4"/>
  <c r="M33" i="4"/>
  <c r="M27" i="4"/>
  <c r="N21" i="4"/>
  <c r="V33" i="4"/>
  <c r="D38" i="2" s="1"/>
  <c r="C90" i="2" s="1"/>
  <c r="W28" i="4"/>
  <c r="E33" i="2" s="1"/>
  <c r="D85" i="2" s="1"/>
  <c r="Z25" i="4"/>
  <c r="H30" i="2" s="1"/>
  <c r="G82" i="2" s="1"/>
  <c r="K82" i="2" s="1"/>
  <c r="X23" i="4"/>
  <c r="F28" i="2" s="1"/>
  <c r="E80" i="2" s="1"/>
  <c r="I80" i="2" s="1"/>
  <c r="V21" i="4"/>
  <c r="D26" i="2" s="1"/>
  <c r="C78" i="2" s="1"/>
  <c r="Y18" i="4"/>
  <c r="G23" i="2" s="1"/>
  <c r="F75" i="2" s="1"/>
  <c r="W16" i="4"/>
  <c r="E21" i="2" s="1"/>
  <c r="D73" i="2" s="1"/>
  <c r="Z32" i="4"/>
  <c r="H37" i="2" s="1"/>
  <c r="G89" i="2" s="1"/>
  <c r="K89" i="2" s="1"/>
  <c r="X30" i="4"/>
  <c r="F35" i="2" s="1"/>
  <c r="E87" i="2" s="1"/>
  <c r="I87" i="2" s="1"/>
  <c r="V28" i="4"/>
  <c r="D33" i="2" s="1"/>
  <c r="C85" i="2" s="1"/>
  <c r="Y25" i="4"/>
  <c r="G30" i="2" s="1"/>
  <c r="F82" i="2" s="1"/>
  <c r="W23" i="4"/>
  <c r="E28" i="2" s="1"/>
  <c r="D80" i="2" s="1"/>
  <c r="H80" i="2" s="1"/>
  <c r="Z20" i="4"/>
  <c r="H25" i="2" s="1"/>
  <c r="G77" i="2" s="1"/>
  <c r="K77" i="2" s="1"/>
  <c r="X18" i="4"/>
  <c r="F23" i="2" s="1"/>
  <c r="E75" i="2" s="1"/>
  <c r="I75" i="2" s="1"/>
  <c r="V16" i="4"/>
  <c r="D21" i="2" s="1"/>
  <c r="C73" i="2" s="1"/>
  <c r="M15" i="4"/>
  <c r="N33" i="4"/>
  <c r="Y30" i="4"/>
  <c r="G35" i="2" s="1"/>
  <c r="F87" i="2" s="1"/>
  <c r="M26" i="4"/>
  <c r="M14" i="4"/>
  <c r="N32" i="4"/>
  <c r="N20" i="4"/>
  <c r="M25" i="4"/>
  <c r="M13" i="4"/>
  <c r="N13" i="4" s="1"/>
  <c r="N31" i="4"/>
  <c r="N19" i="4"/>
  <c r="Y32" i="4"/>
  <c r="G37" i="2" s="1"/>
  <c r="F89" i="2" s="1"/>
  <c r="W30" i="4"/>
  <c r="E35" i="2" s="1"/>
  <c r="D87" i="2" s="1"/>
  <c r="Z27" i="4"/>
  <c r="H32" i="2" s="1"/>
  <c r="G84" i="2" s="1"/>
  <c r="K84" i="2" s="1"/>
  <c r="X25" i="4"/>
  <c r="F30" i="2" s="1"/>
  <c r="E82" i="2" s="1"/>
  <c r="I82" i="2" s="1"/>
  <c r="V23" i="4"/>
  <c r="D28" i="2" s="1"/>
  <c r="C80" i="2" s="1"/>
  <c r="Y20" i="4"/>
  <c r="G25" i="2" s="1"/>
  <c r="F77" i="2" s="1"/>
  <c r="W18" i="4"/>
  <c r="E23" i="2" s="1"/>
  <c r="D75" i="2" s="1"/>
  <c r="H75" i="2" s="1"/>
  <c r="Z15" i="4"/>
  <c r="H20" i="2" s="1"/>
  <c r="Z34" i="4"/>
  <c r="H39" i="2" s="1"/>
  <c r="G91" i="2" s="1"/>
  <c r="K91" i="2" s="1"/>
  <c r="X32" i="4"/>
  <c r="F37" i="2" s="1"/>
  <c r="E89" i="2" s="1"/>
  <c r="I89" i="2" s="1"/>
  <c r="V30" i="4"/>
  <c r="D35" i="2" s="1"/>
  <c r="C87" i="2" s="1"/>
  <c r="Y27" i="4"/>
  <c r="G32" i="2" s="1"/>
  <c r="F84" i="2" s="1"/>
  <c r="W25" i="4"/>
  <c r="E30" i="2" s="1"/>
  <c r="D82" i="2" s="1"/>
  <c r="Z22" i="4"/>
  <c r="H27" i="2" s="1"/>
  <c r="G79" i="2" s="1"/>
  <c r="K79" i="2" s="1"/>
  <c r="X20" i="4"/>
  <c r="F25" i="2" s="1"/>
  <c r="E77" i="2" s="1"/>
  <c r="I77" i="2" s="1"/>
  <c r="V18" i="4"/>
  <c r="D23" i="2" s="1"/>
  <c r="C75" i="2" s="1"/>
  <c r="Y15" i="4"/>
  <c r="G20" i="2" s="1"/>
  <c r="Y34" i="4"/>
  <c r="G39" i="2" s="1"/>
  <c r="F91" i="2" s="1"/>
  <c r="W32" i="4"/>
  <c r="E37" i="2" s="1"/>
  <c r="D89" i="2" s="1"/>
  <c r="H89" i="2" s="1"/>
  <c r="Z29" i="4"/>
  <c r="H34" i="2" s="1"/>
  <c r="G86" i="2" s="1"/>
  <c r="K86" i="2" s="1"/>
  <c r="X27" i="4"/>
  <c r="F32" i="2" s="1"/>
  <c r="E84" i="2" s="1"/>
  <c r="I84" i="2" s="1"/>
  <c r="V25" i="4"/>
  <c r="D30" i="2" s="1"/>
  <c r="C82" i="2" s="1"/>
  <c r="Y22" i="4"/>
  <c r="G27" i="2" s="1"/>
  <c r="F79" i="2" s="1"/>
  <c r="W20" i="4"/>
  <c r="E25" i="2" s="1"/>
  <c r="D77" i="2" s="1"/>
  <c r="Z17" i="4"/>
  <c r="H22" i="2" s="1"/>
  <c r="G74" i="2" s="1"/>
  <c r="K74" i="2" s="1"/>
  <c r="X15" i="4"/>
  <c r="F20" i="2" s="1"/>
  <c r="M5" i="4"/>
  <c r="N5" i="4" s="1"/>
  <c r="M23" i="4"/>
  <c r="M11" i="4"/>
  <c r="N11" i="4" s="1"/>
  <c r="N29" i="4"/>
  <c r="N17" i="4"/>
  <c r="M34" i="4"/>
  <c r="M22" i="4"/>
  <c r="M10" i="4"/>
  <c r="N10" i="4" s="1"/>
  <c r="N28" i="4"/>
  <c r="N16" i="4"/>
  <c r="X34" i="4"/>
  <c r="F39" i="2" s="1"/>
  <c r="E91" i="2" s="1"/>
  <c r="I91" i="2" s="1"/>
  <c r="V32" i="4"/>
  <c r="D37" i="2" s="1"/>
  <c r="C89" i="2" s="1"/>
  <c r="Y29" i="4"/>
  <c r="G34" i="2" s="1"/>
  <c r="F86" i="2" s="1"/>
  <c r="W27" i="4"/>
  <c r="E32" i="2" s="1"/>
  <c r="D84" i="2" s="1"/>
  <c r="Z24" i="4"/>
  <c r="H29" i="2" s="1"/>
  <c r="G81" i="2" s="1"/>
  <c r="K81" i="2" s="1"/>
  <c r="X22" i="4"/>
  <c r="F27" i="2" s="1"/>
  <c r="E79" i="2" s="1"/>
  <c r="I79" i="2" s="1"/>
  <c r="V20" i="4"/>
  <c r="D25" i="2" s="1"/>
  <c r="C77" i="2" s="1"/>
  <c r="Y17" i="4"/>
  <c r="G22" i="2" s="1"/>
  <c r="F74" i="2" s="1"/>
  <c r="W15" i="4"/>
  <c r="E20" i="2" s="1"/>
  <c r="N15" i="4"/>
  <c r="W34" i="4"/>
  <c r="E39" i="2" s="1"/>
  <c r="D91" i="2" s="1"/>
  <c r="H91" i="2" s="1"/>
  <c r="Z31" i="4"/>
  <c r="H36" i="2" s="1"/>
  <c r="G88" i="2" s="1"/>
  <c r="K88" i="2" s="1"/>
  <c r="X29" i="4"/>
  <c r="F34" i="2" s="1"/>
  <c r="E86" i="2" s="1"/>
  <c r="I86" i="2" s="1"/>
  <c r="V27" i="4"/>
  <c r="D32" i="2" s="1"/>
  <c r="C84" i="2" s="1"/>
  <c r="Y24" i="4"/>
  <c r="G29" i="2" s="1"/>
  <c r="F81" i="2" s="1"/>
  <c r="W22" i="4"/>
  <c r="E27" i="2" s="1"/>
  <c r="D79" i="2" s="1"/>
  <c r="H79" i="2" s="1"/>
  <c r="Z19" i="4"/>
  <c r="H24" i="2" s="1"/>
  <c r="G76" i="2" s="1"/>
  <c r="K76" i="2" s="1"/>
  <c r="X17" i="4"/>
  <c r="F22" i="2" s="1"/>
  <c r="E74" i="2" s="1"/>
  <c r="I74" i="2" s="1"/>
  <c r="V15" i="4"/>
  <c r="D20" i="2" s="1"/>
  <c r="M32" i="4"/>
  <c r="M20" i="4"/>
  <c r="M8" i="4"/>
  <c r="N8" i="4" s="1"/>
  <c r="N26" i="4"/>
  <c r="N14" i="4"/>
  <c r="V34" i="4"/>
  <c r="D39" i="2" s="1"/>
  <c r="C91" i="2" s="1"/>
  <c r="Y31" i="4"/>
  <c r="G36" i="2" s="1"/>
  <c r="F88" i="2" s="1"/>
  <c r="W29" i="4"/>
  <c r="E34" i="2" s="1"/>
  <c r="D86" i="2" s="1"/>
  <c r="H86" i="2" s="1"/>
  <c r="Z26" i="4"/>
  <c r="H31" i="2" s="1"/>
  <c r="G83" i="2" s="1"/>
  <c r="K83" i="2" s="1"/>
  <c r="X24" i="4"/>
  <c r="F29" i="2" s="1"/>
  <c r="E81" i="2" s="1"/>
  <c r="I81" i="2" s="1"/>
  <c r="V22" i="4"/>
  <c r="D27" i="2" s="1"/>
  <c r="C79" i="2" s="1"/>
  <c r="Y19" i="4"/>
  <c r="G24" i="2" s="1"/>
  <c r="F76" i="2" s="1"/>
  <c r="W17" i="4"/>
  <c r="E22" i="2" s="1"/>
  <c r="D74" i="2" s="1"/>
  <c r="H74" i="2" s="1"/>
  <c r="Z33" i="4"/>
  <c r="H38" i="2" s="1"/>
  <c r="G90" i="2" s="1"/>
  <c r="K90" i="2" s="1"/>
  <c r="X31" i="4"/>
  <c r="F36" i="2" s="1"/>
  <c r="E88" i="2" s="1"/>
  <c r="I88" i="2" s="1"/>
  <c r="V29" i="4"/>
  <c r="D34" i="2" s="1"/>
  <c r="C86" i="2" s="1"/>
  <c r="Y26" i="4"/>
  <c r="G31" i="2" s="1"/>
  <c r="F83" i="2" s="1"/>
  <c r="W24" i="4"/>
  <c r="E29" i="2" s="1"/>
  <c r="D81" i="2" s="1"/>
  <c r="Z21" i="4"/>
  <c r="H26" i="2" s="1"/>
  <c r="G78" i="2" s="1"/>
  <c r="K78" i="2" s="1"/>
  <c r="X19" i="4"/>
  <c r="F24" i="2" s="1"/>
  <c r="E76" i="2" s="1"/>
  <c r="I76" i="2" s="1"/>
  <c r="V17" i="4"/>
  <c r="D22" i="2" s="1"/>
  <c r="C74" i="2" s="1"/>
  <c r="M30" i="4"/>
  <c r="M18" i="4"/>
  <c r="M6" i="4"/>
  <c r="N6" i="4" s="1"/>
  <c r="N24" i="4"/>
  <c r="Y33" i="4"/>
  <c r="G38" i="2" s="1"/>
  <c r="F90" i="2" s="1"/>
  <c r="W31" i="4"/>
  <c r="E36" i="2" s="1"/>
  <c r="D88" i="2" s="1"/>
  <c r="Z28" i="4"/>
  <c r="H33" i="2" s="1"/>
  <c r="G85" i="2" s="1"/>
  <c r="K85" i="2" s="1"/>
  <c r="X26" i="4"/>
  <c r="F31" i="2" s="1"/>
  <c r="E83" i="2" s="1"/>
  <c r="I83" i="2" s="1"/>
  <c r="V24" i="4"/>
  <c r="D29" i="2" s="1"/>
  <c r="C81" i="2" s="1"/>
  <c r="Y21" i="4"/>
  <c r="G26" i="2" s="1"/>
  <c r="F78" i="2" s="1"/>
  <c r="W19" i="4"/>
  <c r="E24" i="2" s="1"/>
  <c r="D76" i="2" s="1"/>
  <c r="H76" i="2" s="1"/>
  <c r="Z16" i="4"/>
  <c r="H21" i="2" s="1"/>
  <c r="G73" i="2" s="1"/>
  <c r="K73" i="2" s="1"/>
  <c r="X33" i="4"/>
  <c r="F38" i="2" s="1"/>
  <c r="E90" i="2" s="1"/>
  <c r="I90" i="2" s="1"/>
  <c r="V31" i="4"/>
  <c r="D36" i="2" s="1"/>
  <c r="C88" i="2" s="1"/>
  <c r="Y28" i="4"/>
  <c r="G33" i="2" s="1"/>
  <c r="F85" i="2" s="1"/>
  <c r="W26" i="4"/>
  <c r="E31" i="2" s="1"/>
  <c r="D83" i="2" s="1"/>
  <c r="Z23" i="4"/>
  <c r="H28" i="2" s="1"/>
  <c r="G80" i="2" s="1"/>
  <c r="K80" i="2" s="1"/>
  <c r="X21" i="4"/>
  <c r="F26" i="2" s="1"/>
  <c r="E78" i="2" s="1"/>
  <c r="I78" i="2" s="1"/>
  <c r="V19" i="4"/>
  <c r="D24" i="2" s="1"/>
  <c r="C76" i="2" s="1"/>
  <c r="Y16" i="4"/>
  <c r="G21" i="2" s="1"/>
  <c r="F73" i="2" s="1"/>
  <c r="W14" i="4"/>
  <c r="E19" i="2" s="1"/>
  <c r="W33" i="4"/>
  <c r="E38" i="2" s="1"/>
  <c r="D90" i="2" s="1"/>
  <c r="Z30" i="4"/>
  <c r="H35" i="2" s="1"/>
  <c r="G87" i="2" s="1"/>
  <c r="K87" i="2" s="1"/>
  <c r="X28" i="4"/>
  <c r="F33" i="2" s="1"/>
  <c r="E85" i="2" s="1"/>
  <c r="I85" i="2" s="1"/>
  <c r="V26" i="4"/>
  <c r="D31" i="2" s="1"/>
  <c r="C83" i="2" s="1"/>
  <c r="Y23" i="4"/>
  <c r="G28" i="2" s="1"/>
  <c r="F80" i="2" s="1"/>
  <c r="W21" i="4"/>
  <c r="E26" i="2" s="1"/>
  <c r="D78" i="2" s="1"/>
  <c r="H78" i="2" s="1"/>
  <c r="Z18" i="4"/>
  <c r="H23" i="2" s="1"/>
  <c r="G75" i="2" s="1"/>
  <c r="K75" i="2" s="1"/>
  <c r="X16" i="4"/>
  <c r="F21" i="2" s="1"/>
  <c r="E73" i="2" s="1"/>
  <c r="I73" i="2" s="1"/>
  <c r="V14" i="4"/>
  <c r="D19" i="2" s="1"/>
  <c r="J81" i="2" l="1"/>
  <c r="L81" i="2"/>
  <c r="J76" i="2"/>
  <c r="L76" i="2"/>
  <c r="J91" i="2"/>
  <c r="L91" i="2"/>
  <c r="J77" i="2"/>
  <c r="L77" i="2"/>
  <c r="J87" i="2"/>
  <c r="L87" i="2"/>
  <c r="J82" i="2"/>
  <c r="L82" i="2"/>
  <c r="J86" i="2"/>
  <c r="L86" i="2"/>
  <c r="J85" i="2"/>
  <c r="L85" i="2"/>
  <c r="J80" i="2"/>
  <c r="L80" i="2"/>
  <c r="J78" i="2"/>
  <c r="L78" i="2"/>
  <c r="J73" i="2"/>
  <c r="L73" i="2"/>
  <c r="J83" i="2"/>
  <c r="L83" i="2"/>
  <c r="J89" i="2"/>
  <c r="L89" i="2"/>
  <c r="J88" i="2"/>
  <c r="L88" i="2"/>
  <c r="J74" i="2"/>
  <c r="L74" i="2"/>
  <c r="J75" i="2"/>
  <c r="L75" i="2"/>
  <c r="J90" i="2"/>
  <c r="L90" i="2"/>
  <c r="W7" i="4"/>
  <c r="E12" i="2" s="1"/>
  <c r="J84" i="2"/>
  <c r="L84" i="2"/>
  <c r="J79" i="2"/>
  <c r="L79" i="2"/>
  <c r="Y10" i="4"/>
  <c r="G15" i="2" s="1"/>
  <c r="W8" i="4"/>
  <c r="E13" i="2" s="1"/>
  <c r="H82" i="2"/>
  <c r="H85" i="2"/>
  <c r="H77" i="2"/>
  <c r="H90" i="2"/>
  <c r="H88" i="2"/>
  <c r="W9" i="4"/>
  <c r="E14" i="2" s="1"/>
  <c r="Y9" i="4"/>
  <c r="G14" i="2" s="1"/>
  <c r="Z5" i="4"/>
  <c r="H7" i="2" s="1"/>
  <c r="X8" i="4"/>
  <c r="F13" i="2" s="1"/>
  <c r="V12" i="4"/>
  <c r="D17" i="2" s="1"/>
  <c r="Z6" i="4"/>
  <c r="H8" i="2" s="1"/>
  <c r="V7" i="4"/>
  <c r="D12" i="2" s="1"/>
  <c r="Y11" i="4"/>
  <c r="G16" i="2" s="1"/>
  <c r="X9" i="4"/>
  <c r="F14" i="2" s="1"/>
  <c r="Z11" i="4"/>
  <c r="H16" i="2" s="1"/>
  <c r="V5" i="4"/>
  <c r="D7" i="2" s="1"/>
  <c r="H73" i="2"/>
  <c r="V6" i="4"/>
  <c r="D8" i="2" s="1"/>
  <c r="W6" i="4"/>
  <c r="E8" i="2" s="1"/>
  <c r="X13" i="4"/>
  <c r="F18" i="2" s="1"/>
  <c r="Z9" i="4"/>
  <c r="H14" i="2" s="1"/>
  <c r="V10" i="4"/>
  <c r="D15" i="2" s="1"/>
  <c r="X6" i="4"/>
  <c r="F8" i="2" s="1"/>
  <c r="Y5" i="4"/>
  <c r="G7" i="2" s="1"/>
  <c r="X5" i="4"/>
  <c r="F7" i="2" s="1"/>
  <c r="X7" i="4"/>
  <c r="F12" i="2" s="1"/>
  <c r="Y7" i="4"/>
  <c r="G12" i="2" s="1"/>
  <c r="H84" i="2"/>
  <c r="H83" i="2"/>
  <c r="W12" i="4"/>
  <c r="E17" i="2" s="1"/>
  <c r="X12" i="4"/>
  <c r="F17" i="2" s="1"/>
  <c r="Z7" i="4"/>
  <c r="H12" i="2" s="1"/>
  <c r="Z8" i="4"/>
  <c r="H13" i="2" s="1"/>
  <c r="Y6" i="4"/>
  <c r="G8" i="2" s="1"/>
  <c r="Y8" i="4"/>
  <c r="G13" i="2" s="1"/>
  <c r="X14" i="4"/>
  <c r="F19" i="2" s="1"/>
  <c r="V11" i="4"/>
  <c r="D16" i="2" s="1"/>
  <c r="H81" i="2"/>
  <c r="Y14" i="4"/>
  <c r="G19" i="2" s="1"/>
  <c r="Z14" i="4"/>
  <c r="H19" i="2" s="1"/>
  <c r="W10" i="4"/>
  <c r="E15" i="2" s="1"/>
  <c r="V8" i="4"/>
  <c r="D13" i="2" s="1"/>
  <c r="W11" i="4"/>
  <c r="E16" i="2" s="1"/>
  <c r="V9" i="4"/>
  <c r="D14" i="2" s="1"/>
  <c r="Z10" i="4"/>
  <c r="H15" i="2" s="1"/>
  <c r="H87" i="2"/>
  <c r="Y12" i="4"/>
  <c r="G17" i="2" s="1"/>
  <c r="X10" i="4"/>
  <c r="F15" i="2" s="1"/>
  <c r="Y13" i="4"/>
  <c r="G18" i="2" s="1"/>
  <c r="X11" i="4"/>
  <c r="F16" i="2" s="1"/>
  <c r="V13" i="4"/>
  <c r="D18" i="2" s="1"/>
  <c r="W13" i="4"/>
  <c r="E18" i="2" s="1"/>
  <c r="W5" i="4"/>
  <c r="E7" i="2" s="1"/>
  <c r="Z12" i="4"/>
  <c r="H17" i="2" s="1"/>
  <c r="Z13" i="4"/>
  <c r="H18" i="2" s="1"/>
  <c r="F72" i="2" l="1"/>
  <c r="L72" i="2" s="1"/>
  <c r="G72" i="2"/>
  <c r="K72" i="2" s="1"/>
  <c r="C64" i="2"/>
  <c r="D64" i="2"/>
  <c r="E64" i="2"/>
  <c r="F64" i="2"/>
  <c r="G64" i="2"/>
  <c r="C65" i="2"/>
  <c r="D65" i="2"/>
  <c r="E65" i="2"/>
  <c r="F65" i="2"/>
  <c r="G65" i="2"/>
  <c r="C72" i="2"/>
  <c r="D72" i="2"/>
  <c r="H72" i="2" s="1"/>
  <c r="E72" i="2"/>
  <c r="I72" i="2" s="1"/>
  <c r="G61" i="2"/>
  <c r="G62" i="2"/>
  <c r="F61" i="2"/>
  <c r="E61" i="2"/>
  <c r="D61" i="2"/>
  <c r="C61" i="2"/>
  <c r="G44" i="2"/>
  <c r="F44" i="2"/>
  <c r="G43" i="2"/>
  <c r="F43" i="2"/>
  <c r="E44" i="2"/>
  <c r="D44" i="2"/>
  <c r="E43" i="2"/>
  <c r="D43" i="2"/>
  <c r="G71" i="2"/>
  <c r="F71" i="2"/>
  <c r="L71" i="2" s="1"/>
  <c r="E71" i="2"/>
  <c r="D71" i="2"/>
  <c r="C71" i="2"/>
  <c r="G70" i="2"/>
  <c r="F70" i="2"/>
  <c r="L70" i="2" s="1"/>
  <c r="E70" i="2"/>
  <c r="D70" i="2"/>
  <c r="C70" i="2"/>
  <c r="G69" i="2"/>
  <c r="F69" i="2"/>
  <c r="L69" i="2" s="1"/>
  <c r="E69" i="2"/>
  <c r="D69" i="2"/>
  <c r="C69" i="2"/>
  <c r="G68" i="2"/>
  <c r="F68" i="2"/>
  <c r="E68" i="2"/>
  <c r="D68" i="2"/>
  <c r="C68" i="2"/>
  <c r="G67" i="2"/>
  <c r="F67" i="2"/>
  <c r="E67" i="2"/>
  <c r="D67" i="2"/>
  <c r="C67" i="2"/>
  <c r="G66" i="2"/>
  <c r="F66" i="2"/>
  <c r="E66" i="2"/>
  <c r="D66" i="2"/>
  <c r="C66" i="2"/>
  <c r="F62" i="2"/>
  <c r="E62" i="2"/>
  <c r="D62" i="2"/>
  <c r="C62" i="2"/>
  <c r="K58" i="2"/>
  <c r="F45" i="2" l="1"/>
  <c r="D45" i="2"/>
  <c r="E45" i="2"/>
  <c r="G45" i="2"/>
  <c r="J72" i="2"/>
  <c r="D46" i="2" l="1"/>
  <c r="D50" i="2" s="1"/>
  <c r="D48" i="2"/>
  <c r="D54" i="2" l="1"/>
  <c r="I61" i="2" s="1"/>
  <c r="K61" i="2" s="1"/>
  <c r="D52" i="2"/>
  <c r="H69" i="2" s="1"/>
  <c r="I62" i="2" l="1"/>
  <c r="K62" i="2" s="1"/>
  <c r="I68" i="2"/>
  <c r="K68" i="2" s="1"/>
  <c r="H61" i="2"/>
  <c r="J61" i="2" s="1"/>
  <c r="L61" i="2" s="1"/>
  <c r="H64" i="2"/>
  <c r="J64" i="2" s="1"/>
  <c r="H70" i="2"/>
  <c r="H71" i="2"/>
  <c r="J71" i="2" s="1"/>
  <c r="H66" i="2"/>
  <c r="J66" i="2" s="1"/>
  <c r="I67" i="2"/>
  <c r="K67" i="2" s="1"/>
  <c r="I71" i="2"/>
  <c r="K71" i="2" s="1"/>
  <c r="H67" i="2"/>
  <c r="J67" i="2" s="1"/>
  <c r="I65" i="2"/>
  <c r="K65" i="2" s="1"/>
  <c r="I69" i="2"/>
  <c r="K69" i="2" s="1"/>
  <c r="H68" i="2"/>
  <c r="J68" i="2" s="1"/>
  <c r="I66" i="2"/>
  <c r="K66" i="2" s="1"/>
  <c r="H62" i="2"/>
  <c r="H65" i="2"/>
  <c r="J65" i="2" s="1"/>
  <c r="I64" i="2"/>
  <c r="K64" i="2" s="1"/>
  <c r="I70" i="2"/>
  <c r="K70" i="2" s="1"/>
  <c r="J70" i="2"/>
  <c r="J69" i="2"/>
  <c r="J62" i="2"/>
  <c r="L67" i="2" l="1"/>
  <c r="L66" i="2"/>
  <c r="L68" i="2"/>
  <c r="L62" i="2"/>
  <c r="L65" i="2"/>
  <c r="L64" i="2"/>
</calcChain>
</file>

<file path=xl/sharedStrings.xml><?xml version="1.0" encoding="utf-8"?>
<sst xmlns="http://schemas.openxmlformats.org/spreadsheetml/2006/main" count="95" uniqueCount="63">
  <si>
    <t>既存座標系を新たな座標系に変換する処理</t>
    <rPh sb="0" eb="2">
      <t>キゾン</t>
    </rPh>
    <rPh sb="2" eb="4">
      <t>ザヒョウ</t>
    </rPh>
    <rPh sb="4" eb="5">
      <t>ケイ</t>
    </rPh>
    <rPh sb="6" eb="7">
      <t>アラ</t>
    </rPh>
    <rPh sb="9" eb="12">
      <t>ザヒョウケイ</t>
    </rPh>
    <rPh sb="13" eb="15">
      <t>ヘンカン</t>
    </rPh>
    <rPh sb="17" eb="19">
      <t>ショリ</t>
    </rPh>
    <phoneticPr fontId="2"/>
  </si>
  <si>
    <t>入力用</t>
    <rPh sb="0" eb="3">
      <t>ニュウリョクヨウ</t>
    </rPh>
    <phoneticPr fontId="2"/>
  </si>
  <si>
    <t>変換前座標</t>
    <rPh sb="0" eb="2">
      <t>ヘンカン</t>
    </rPh>
    <rPh sb="2" eb="3">
      <t>マエ</t>
    </rPh>
    <rPh sb="3" eb="5">
      <t>ザヒョウ</t>
    </rPh>
    <phoneticPr fontId="2"/>
  </si>
  <si>
    <t>変換座標</t>
    <rPh sb="0" eb="2">
      <t>ヘンカン</t>
    </rPh>
    <rPh sb="2" eb="4">
      <t>ザヒョウ</t>
    </rPh>
    <phoneticPr fontId="2"/>
  </si>
  <si>
    <t>地籍調査座標（読み取り座標等）</t>
    <rPh sb="0" eb="4">
      <t>チセキチョウサ</t>
    </rPh>
    <rPh sb="4" eb="6">
      <t>ザヒョウ</t>
    </rPh>
    <rPh sb="7" eb="8">
      <t>ヨ</t>
    </rPh>
    <rPh sb="9" eb="10">
      <t>ト</t>
    </rPh>
    <rPh sb="11" eb="13">
      <t>ザヒョウ</t>
    </rPh>
    <rPh sb="13" eb="14">
      <t>トウ</t>
    </rPh>
    <phoneticPr fontId="2"/>
  </si>
  <si>
    <t xml:space="preserve">
変換に使用した実測座標</t>
    <rPh sb="1" eb="3">
      <t>ヘンカン</t>
    </rPh>
    <rPh sb="4" eb="6">
      <t>シヨウ</t>
    </rPh>
    <rPh sb="8" eb="10">
      <t>ジッソク</t>
    </rPh>
    <rPh sb="10" eb="12">
      <t>ザヒョウ</t>
    </rPh>
    <phoneticPr fontId="2"/>
  </si>
  <si>
    <t>既存座標のうち
変換の基本とする点</t>
    <rPh sb="0" eb="2">
      <t>キゾン</t>
    </rPh>
    <rPh sb="2" eb="4">
      <t>ザヒョウ</t>
    </rPh>
    <rPh sb="8" eb="10">
      <t>ヘンカン</t>
    </rPh>
    <rPh sb="11" eb="13">
      <t>キホン</t>
    </rPh>
    <rPh sb="16" eb="17">
      <t>テン</t>
    </rPh>
    <phoneticPr fontId="2"/>
  </si>
  <si>
    <t>X座標（x）</t>
    <rPh sb="1" eb="3">
      <t>ザヒョウ</t>
    </rPh>
    <phoneticPr fontId="2"/>
  </si>
  <si>
    <t>Y座標（y）</t>
    <rPh sb="1" eb="3">
      <t>ザヒョウ</t>
    </rPh>
    <phoneticPr fontId="2"/>
  </si>
  <si>
    <t>変換を行おうとする点の名称</t>
    <rPh sb="0" eb="2">
      <t>ヘンカン</t>
    </rPh>
    <rPh sb="3" eb="4">
      <t>オコナ</t>
    </rPh>
    <rPh sb="9" eb="10">
      <t>テン</t>
    </rPh>
    <rPh sb="11" eb="13">
      <t>メイショウ</t>
    </rPh>
    <phoneticPr fontId="2"/>
  </si>
  <si>
    <t>↓参考値（変換後の座標と実測とのチェックなので入力しなくても可）</t>
    <rPh sb="1" eb="3">
      <t>サンコウ</t>
    </rPh>
    <rPh sb="3" eb="4">
      <t>アタイ</t>
    </rPh>
    <rPh sb="5" eb="7">
      <t>ヘンカン</t>
    </rPh>
    <rPh sb="7" eb="8">
      <t>アト</t>
    </rPh>
    <rPh sb="9" eb="11">
      <t>ザヒョウ</t>
    </rPh>
    <rPh sb="12" eb="14">
      <t>ジッソク</t>
    </rPh>
    <rPh sb="23" eb="25">
      <t>ニュウリョク</t>
    </rPh>
    <rPh sb="30" eb="31">
      <t>カ</t>
    </rPh>
    <phoneticPr fontId="2"/>
  </si>
  <si>
    <t>変換すべき境界点・基準点</t>
    <rPh sb="0" eb="2">
      <t>ヘンカン</t>
    </rPh>
    <rPh sb="5" eb="8">
      <t>キョウカイテン</t>
    </rPh>
    <rPh sb="9" eb="12">
      <t>キジュンテン</t>
    </rPh>
    <phoneticPr fontId="2"/>
  </si>
  <si>
    <t>パラメータ計算内容</t>
    <rPh sb="5" eb="7">
      <t>ケイサン</t>
    </rPh>
    <rPh sb="7" eb="9">
      <t>ナイヨウ</t>
    </rPh>
    <phoneticPr fontId="2"/>
  </si>
  <si>
    <t>入力値</t>
    <rPh sb="0" eb="3">
      <t>ニュウリョクチ</t>
    </rPh>
    <phoneticPr fontId="2"/>
  </si>
  <si>
    <t>パラメータ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</si>
  <si>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</si>
  <si>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</si>
  <si>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</si>
  <si>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</si>
  <si>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①　（変換前実測値）</t>
    <phoneticPr fontId="2"/>
  </si>
  <si>
    <t>②（変換に使用した実測座標）</t>
    <rPh sb="2" eb="4">
      <t>ヘンカン</t>
    </rPh>
    <rPh sb="5" eb="7">
      <t>シヨウ</t>
    </rPh>
    <rPh sb="9" eb="11">
      <t>ジッソク</t>
    </rPh>
    <phoneticPr fontId="2"/>
  </si>
  <si>
    <t>④　差　　②-③</t>
    <rPh sb="2" eb="3">
      <t>サ</t>
    </rPh>
    <phoneticPr fontId="2"/>
  </si>
  <si>
    <t>名称</t>
    <rPh sb="0" eb="2">
      <t>メイショウ</t>
    </rPh>
    <phoneticPr fontId="2"/>
  </si>
  <si>
    <t>X座標</t>
    <rPh sb="1" eb="3">
      <t>ザヒョウ</t>
    </rPh>
    <phoneticPr fontId="2"/>
  </si>
  <si>
    <t>Y座標</t>
    <rPh sb="1" eb="3">
      <t>ザヒョウ</t>
    </rPh>
    <phoneticPr fontId="2"/>
  </si>
  <si>
    <t>ΔＸ　差</t>
    <rPh sb="3" eb="4">
      <t>サ</t>
    </rPh>
    <phoneticPr fontId="2"/>
  </si>
  <si>
    <t>ΔＹ　差</t>
    <rPh sb="3" eb="4">
      <t>サ</t>
    </rPh>
    <phoneticPr fontId="2"/>
  </si>
  <si>
    <t>Ｘ座標</t>
    <rPh sb="1" eb="3">
      <t>ザヒョウ</t>
    </rPh>
    <phoneticPr fontId="2"/>
  </si>
  <si>
    <t>Ｙ座標</t>
    <rPh sb="1" eb="3">
      <t>ザヒョウ</t>
    </rPh>
    <phoneticPr fontId="2"/>
  </si>
  <si>
    <t>ヘルマート変換計算（２点法）</t>
    <rPh sb="5" eb="7">
      <t>ヘンカン</t>
    </rPh>
    <rPh sb="7" eb="9">
      <t>ケイサン</t>
    </rPh>
    <rPh sb="11" eb="13">
      <t>テンホウ</t>
    </rPh>
    <phoneticPr fontId="2"/>
  </si>
  <si>
    <t>ℓ²</t>
    <phoneticPr fontId="2"/>
  </si>
  <si>
    <t>X座標（Ｘ）</t>
    <rPh sb="1" eb="3">
      <t>ザヒョウ</t>
    </rPh>
    <phoneticPr fontId="2"/>
  </si>
  <si>
    <t>Y座標（Ｙ）</t>
    <rPh sb="1" eb="3">
      <t>ザヒョウ</t>
    </rPh>
    <phoneticPr fontId="2"/>
  </si>
  <si>
    <t>Ｑ</t>
    <phoneticPr fontId="2"/>
  </si>
  <si>
    <t>Ｐ</t>
    <phoneticPr fontId="2"/>
  </si>
  <si>
    <t>Ⅹ</t>
    <phoneticPr fontId="2"/>
  </si>
  <si>
    <t>Y</t>
    <phoneticPr fontId="2"/>
  </si>
  <si>
    <t>ｙ</t>
    <phoneticPr fontId="2"/>
  </si>
  <si>
    <t>③
①を②によりヘルマート変換した座標値</t>
    <rPh sb="13" eb="15">
      <t>ヘンカン</t>
    </rPh>
    <rPh sb="17" eb="20">
      <t>ザヒョウチ</t>
    </rPh>
    <phoneticPr fontId="2"/>
  </si>
  <si>
    <t xml:space="preserve"> ヘルマート変換（２点法）による計算結果</t>
    <rPh sb="6" eb="8">
      <t>ヘンカン</t>
    </rPh>
    <rPh sb="10" eb="12">
      <t>テンホウ</t>
    </rPh>
    <rPh sb="16" eb="18">
      <t>ケイサン</t>
    </rPh>
    <rPh sb="18" eb="20">
      <t>ケッカ</t>
    </rPh>
    <phoneticPr fontId="2"/>
  </si>
  <si>
    <t>x</t>
    <phoneticPr fontId="2"/>
  </si>
  <si>
    <t>Ｑ-Ｐ</t>
    <phoneticPr fontId="2"/>
  </si>
  <si>
    <t>距離差</t>
    <rPh sb="0" eb="2">
      <t>キョリ</t>
    </rPh>
    <rPh sb="2" eb="3">
      <t>サ</t>
    </rPh>
    <phoneticPr fontId="2"/>
  </si>
  <si>
    <t>変換に使用する準拠点に◯</t>
    <rPh sb="0" eb="2">
      <t>ヘンカン</t>
    </rPh>
    <rPh sb="3" eb="5">
      <t>シヨウ</t>
    </rPh>
    <rPh sb="7" eb="10">
      <t>ジュンキョテン</t>
    </rPh>
    <phoneticPr fontId="2"/>
  </si>
  <si>
    <t>既存の境界点・準拠点座標値</t>
    <rPh sb="0" eb="2">
      <t>キゾン</t>
    </rPh>
    <rPh sb="3" eb="6">
      <t>キョウカイテン</t>
    </rPh>
    <rPh sb="7" eb="10">
      <t>ジュンキョテン</t>
    </rPh>
    <rPh sb="10" eb="13">
      <t>ザヒョウチ</t>
    </rPh>
    <phoneticPr fontId="2"/>
  </si>
  <si>
    <t>変換に使用する実測座標</t>
    <phoneticPr fontId="2"/>
  </si>
  <si>
    <t>番号</t>
    <rPh sb="0" eb="2">
      <t>バンゴウ</t>
    </rPh>
    <phoneticPr fontId="2"/>
  </si>
  <si>
    <t>◯</t>
    <phoneticPr fontId="2"/>
  </si>
  <si>
    <t>ヘルマート変換（2点法）</t>
    <rPh sb="5" eb="7">
      <t>ヘンカン</t>
    </rPh>
    <rPh sb="9" eb="10">
      <t>テン</t>
    </rPh>
    <rPh sb="10" eb="11">
      <t>ホウ</t>
    </rPh>
    <phoneticPr fontId="2"/>
  </si>
  <si>
    <t>最終順位</t>
    <rPh sb="0" eb="2">
      <t>サイシュウ</t>
    </rPh>
    <rPh sb="2" eb="4">
      <t>ジュンイ</t>
    </rPh>
    <phoneticPr fontId="2"/>
  </si>
  <si>
    <t>既存座標系を◯印の点の実測座標系に変換しますので◯印の実測座標は必ず入力してください</t>
    <rPh sb="0" eb="2">
      <t>キゾン</t>
    </rPh>
    <rPh sb="2" eb="4">
      <t>ザヒョウ</t>
    </rPh>
    <rPh sb="4" eb="5">
      <t>ケイ</t>
    </rPh>
    <rPh sb="15" eb="16">
      <t>ケイ</t>
    </rPh>
    <rPh sb="17" eb="19">
      <t>ヘンカン</t>
    </rPh>
    <rPh sb="25" eb="26">
      <t>シルシ</t>
    </rPh>
    <rPh sb="27" eb="29">
      <t>ジッソク</t>
    </rPh>
    <rPh sb="29" eb="31">
      <t>ザヒョウ</t>
    </rPh>
    <rPh sb="32" eb="33">
      <t>カナラ</t>
    </rPh>
    <rPh sb="34" eb="36">
      <t>ニュウリョク</t>
    </rPh>
    <phoneticPr fontId="2"/>
  </si>
  <si>
    <t>緑色の画面にデータを入力後、変換の基準となる点（2点）に◯印を入力してください
すべての点名と既存の座標値を入力し、◯印をつけた点の実測座標は必ず入力してください</t>
    <rPh sb="0" eb="2">
      <t>ミドリイロ</t>
    </rPh>
    <rPh sb="3" eb="5">
      <t>ガメン</t>
    </rPh>
    <rPh sb="10" eb="12">
      <t>ニュウリョク</t>
    </rPh>
    <rPh sb="12" eb="13">
      <t>アト</t>
    </rPh>
    <rPh sb="14" eb="16">
      <t>ヘンカン</t>
    </rPh>
    <rPh sb="17" eb="19">
      <t>キジュン</t>
    </rPh>
    <rPh sb="22" eb="23">
      <t>テン</t>
    </rPh>
    <rPh sb="25" eb="26">
      <t>テン</t>
    </rPh>
    <rPh sb="29" eb="30">
      <t>シルシ</t>
    </rPh>
    <rPh sb="31" eb="33">
      <t>ニュウリョク</t>
    </rPh>
    <rPh sb="44" eb="46">
      <t>テンメイ</t>
    </rPh>
    <rPh sb="47" eb="49">
      <t>キゾン</t>
    </rPh>
    <rPh sb="50" eb="52">
      <t>ザヒョウ</t>
    </rPh>
    <rPh sb="52" eb="53">
      <t>アタイ</t>
    </rPh>
    <rPh sb="54" eb="56">
      <t>ニュウリョク</t>
    </rPh>
    <rPh sb="59" eb="60">
      <t>シルシ</t>
    </rPh>
    <rPh sb="64" eb="65">
      <t>テン</t>
    </rPh>
    <rPh sb="66" eb="68">
      <t>ジッソク</t>
    </rPh>
    <rPh sb="68" eb="70">
      <t>ザヒョウ</t>
    </rPh>
    <rPh sb="71" eb="72">
      <t>カナラ</t>
    </rPh>
    <rPh sb="73" eb="75">
      <t>ニュウリョク</t>
    </rPh>
    <phoneticPr fontId="2"/>
  </si>
  <si>
    <t>K136</t>
  </si>
  <si>
    <t>K61</t>
  </si>
  <si>
    <t>K68</t>
  </si>
  <si>
    <t>K62</t>
  </si>
  <si>
    <t>K101</t>
  </si>
  <si>
    <t>K112</t>
  </si>
  <si>
    <t>4-408</t>
  </si>
  <si>
    <t>4-409</t>
  </si>
  <si>
    <t>中間順位</t>
    <rPh sb="0" eb="2">
      <t>チュウカン</t>
    </rPh>
    <rPh sb="2" eb="4">
      <t>ジュンイ</t>
    </rPh>
    <phoneticPr fontId="2"/>
  </si>
  <si>
    <t>順位操作</t>
    <rPh sb="0" eb="2">
      <t>ジュンイ</t>
    </rPh>
    <rPh sb="2" eb="4">
      <t>ソウサ</t>
    </rPh>
    <phoneticPr fontId="2"/>
  </si>
  <si>
    <t>準拠点</t>
    <rPh sb="0" eb="2">
      <t>ジュンキョ</t>
    </rPh>
    <rPh sb="2" eb="3">
      <t>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</si>
</sst>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0&quot; &quot;"/>
    <numFmt numFmtId="177" formatCode="#,##0.000"/>
    <numFmt numFmtId="178" formatCode="#,##0.000000000&quot; &quot;"/>
    <numFmt numFmtId="179" formatCode="#,##0.00000000&quot; &quot;"/>
    <numFmt numFmtId="180" formatCode="#,##0.0000000&quot; &quot;"/>
    <numFmt numFmtId="181" formatCode="#,##0.0000&quot; &quot;"/>
    <numFmt numFmtId="182" formatCode="#,##0.000000&quot; &quot;"/>
    <numFmt numFmtId="183" formatCode="0.00_ "/>
    <numFmt numFmtId="184" formatCode="yyyy&quot;年&quot;m&quot;月&quot;d&quot;日 作成&quot;"/>
  </numFmts>
  <fonts count="15"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49" fontId="1" fillId="3" borderId="22" xfId="0" applyNumberFormat="1" applyFont="1" applyFill="1" applyBorder="1" applyAlignment="1" applyProtection="1">
      <alignment horizontal="center" vertical="center"/>
      <protection locked="0"/>
    </xf>
    <xf numFmtId="176" fontId="1" fillId="3" borderId="22" xfId="0" applyNumberFormat="1" applyFont="1" applyFill="1" applyBorder="1" applyAlignment="1" applyProtection="1">
      <alignment horizontal="right" vertical="center"/>
      <protection locked="0"/>
    </xf>
    <xf numFmtId="49" fontId="1" fillId="0" borderId="5" xfId="0" applyNumberFormat="1" applyFont="1" applyBorder="1" applyAlignment="1" applyProtection="1">
      <alignment horizontal="right" vertical="center"/>
      <protection locked="0"/>
    </xf>
    <xf numFmtId="176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77" fontId="1" fillId="0" borderId="0" xfId="0" applyNumberFormat="1" applyFont="1" applyProtection="1">
      <protection hidden="1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/>
    <xf numFmtId="178" fontId="1" fillId="0" borderId="0" xfId="0" applyNumberFormat="1" applyFont="1"/>
    <xf numFmtId="176" fontId="7" fillId="3" borderId="22" xfId="0" applyNumberFormat="1" applyFont="1" applyFill="1" applyBorder="1" applyAlignment="1" applyProtection="1">
      <alignment horizontal="right" vertical="center"/>
      <protection locked="0"/>
    </xf>
    <xf numFmtId="179" fontId="1" fillId="0" borderId="0" xfId="0" applyNumberFormat="1" applyFont="1" applyProtection="1">
      <protection hidden="1"/>
    </xf>
    <xf numFmtId="0" fontId="1" fillId="0" borderId="0" xfId="0" applyFont="1" applyAlignment="1">
      <alignment horizontal="left"/>
    </xf>
    <xf numFmtId="176" fontId="8" fillId="0" borderId="0" xfId="0" applyNumberFormat="1" applyFont="1"/>
    <xf numFmtId="176" fontId="1" fillId="0" borderId="0" xfId="0" applyNumberFormat="1" applyFont="1" applyProtection="1"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176" fontId="1" fillId="0" borderId="0" xfId="0" applyNumberFormat="1" applyFont="1" applyAlignment="1" applyProtection="1">
      <alignment horizontal="right"/>
      <protection locked="0"/>
    </xf>
    <xf numFmtId="176" fontId="7" fillId="3" borderId="35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180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right" vertical="center"/>
      <protection locked="0"/>
    </xf>
    <xf numFmtId="49" fontId="1" fillId="3" borderId="37" xfId="0" applyNumberFormat="1" applyFont="1" applyFill="1" applyBorder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center" vertical="center" textRotation="255"/>
    </xf>
    <xf numFmtId="0" fontId="1" fillId="0" borderId="38" xfId="0" applyFont="1" applyBorder="1" applyAlignment="1" applyProtection="1">
      <alignment horizontal="right" vertical="center"/>
      <protection hidden="1"/>
    </xf>
    <xf numFmtId="49" fontId="1" fillId="0" borderId="38" xfId="0" applyNumberFormat="1" applyFont="1" applyBorder="1" applyAlignment="1" applyProtection="1">
      <alignment horizontal="center" vertical="center"/>
      <protection locked="0"/>
    </xf>
    <xf numFmtId="176" fontId="1" fillId="0" borderId="38" xfId="0" applyNumberFormat="1" applyFont="1" applyBorder="1" applyAlignment="1" applyProtection="1">
      <alignment horizontal="right" vertical="center"/>
      <protection locked="0"/>
    </xf>
    <xf numFmtId="176" fontId="7" fillId="0" borderId="38" xfId="0" applyNumberFormat="1" applyFont="1" applyBorder="1" applyAlignment="1" applyProtection="1">
      <alignment horizontal="right" vertical="center"/>
      <protection locked="0"/>
    </xf>
    <xf numFmtId="0" fontId="1" fillId="4" borderId="40" xfId="0" applyFont="1" applyFill="1" applyBorder="1" applyAlignment="1" applyProtection="1">
      <alignment vertical="center"/>
      <protection hidden="1"/>
    </xf>
    <xf numFmtId="0" fontId="5" fillId="4" borderId="41" xfId="0" applyFont="1" applyFill="1" applyBorder="1" applyAlignment="1" applyProtection="1">
      <alignment horizontal="center" vertical="center"/>
      <protection hidden="1"/>
    </xf>
    <xf numFmtId="176" fontId="1" fillId="4" borderId="41" xfId="0" applyNumberFormat="1" applyFont="1" applyFill="1" applyBorder="1" applyAlignment="1" applyProtection="1">
      <alignment horizontal="right" vertical="center"/>
      <protection hidden="1"/>
    </xf>
    <xf numFmtId="0" fontId="1" fillId="4" borderId="41" xfId="0" applyFont="1" applyFill="1" applyBorder="1" applyAlignment="1" applyProtection="1">
      <alignment horizontal="center" vertical="center"/>
      <protection hidden="1"/>
    </xf>
    <xf numFmtId="176" fontId="1" fillId="4" borderId="41" xfId="0" applyNumberFormat="1" applyFont="1" applyFill="1" applyBorder="1" applyAlignment="1" applyProtection="1">
      <alignment horizontal="center" vertical="center"/>
      <protection hidden="1"/>
    </xf>
    <xf numFmtId="176" fontId="1" fillId="4" borderId="41" xfId="0" applyNumberFormat="1" applyFont="1" applyFill="1" applyBorder="1" applyAlignment="1" applyProtection="1">
      <alignment horizontal="right"/>
      <protection hidden="1"/>
    </xf>
    <xf numFmtId="182" fontId="1" fillId="4" borderId="41" xfId="0" applyNumberFormat="1" applyFont="1" applyFill="1" applyBorder="1" applyAlignment="1" applyProtection="1">
      <alignment horizontal="right"/>
      <protection hidden="1"/>
    </xf>
    <xf numFmtId="182" fontId="1" fillId="4" borderId="41" xfId="0" applyNumberFormat="1" applyFont="1" applyFill="1" applyBorder="1" applyAlignment="1" applyProtection="1">
      <alignment horizontal="right" vertical="center"/>
      <protection hidden="1"/>
    </xf>
    <xf numFmtId="0" fontId="1" fillId="4" borderId="46" xfId="0" applyFont="1" applyFill="1" applyBorder="1" applyAlignment="1" applyProtection="1">
      <alignment horizontal="center" vertical="center"/>
      <protection hidden="1"/>
    </xf>
    <xf numFmtId="0" fontId="1" fillId="0" borderId="49" xfId="0" applyFont="1" applyBorder="1" applyAlignment="1" applyProtection="1">
      <alignment horizontal="center" vertical="center"/>
      <protection hidden="1"/>
    </xf>
    <xf numFmtId="0" fontId="1" fillId="0" borderId="49" xfId="0" applyFont="1" applyBorder="1" applyProtection="1">
      <protection hidden="1"/>
    </xf>
    <xf numFmtId="0" fontId="1" fillId="0" borderId="44" xfId="0" applyFont="1" applyBorder="1" applyProtection="1">
      <protection hidden="1"/>
    </xf>
    <xf numFmtId="178" fontId="1" fillId="0" borderId="44" xfId="0" applyNumberFormat="1" applyFont="1" applyBorder="1" applyAlignment="1" applyProtection="1">
      <alignment horizontal="right"/>
      <protection hidden="1"/>
    </xf>
    <xf numFmtId="183" fontId="1" fillId="0" borderId="43" xfId="0" applyNumberFormat="1" applyFont="1" applyBorder="1" applyAlignment="1" applyProtection="1">
      <alignment horizontal="right" vertical="center"/>
      <protection hidden="1"/>
    </xf>
    <xf numFmtId="178" fontId="1" fillId="0" borderId="0" xfId="0" applyNumberFormat="1" applyFont="1" applyAlignment="1" applyProtection="1">
      <alignment horizontal="right"/>
      <protection hidden="1"/>
    </xf>
    <xf numFmtId="183" fontId="1" fillId="0" borderId="0" xfId="0" applyNumberFormat="1" applyFont="1" applyAlignment="1" applyProtection="1">
      <alignment horizontal="right" vertical="center"/>
      <protection hidden="1"/>
    </xf>
    <xf numFmtId="179" fontId="1" fillId="0" borderId="0" xfId="0" applyNumberFormat="1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183" fontId="1" fillId="0" borderId="0" xfId="0" applyNumberFormat="1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0" fontId="1" fillId="5" borderId="50" xfId="0" applyFont="1" applyFill="1" applyBorder="1" applyProtection="1">
      <protection hidden="1"/>
    </xf>
    <xf numFmtId="179" fontId="1" fillId="0" borderId="5" xfId="0" applyNumberFormat="1" applyFont="1" applyBorder="1" applyProtection="1">
      <protection hidden="1"/>
    </xf>
    <xf numFmtId="0" fontId="1" fillId="5" borderId="55" xfId="0" applyFont="1" applyFill="1" applyBorder="1" applyAlignment="1" applyProtection="1">
      <alignment horizontal="center" vertical="center" wrapText="1"/>
      <protection hidden="1"/>
    </xf>
    <xf numFmtId="0" fontId="1" fillId="5" borderId="56" xfId="0" applyFont="1" applyFill="1" applyBorder="1" applyAlignment="1" applyProtection="1">
      <alignment horizontal="center" vertical="center"/>
      <protection hidden="1"/>
    </xf>
    <xf numFmtId="0" fontId="1" fillId="5" borderId="57" xfId="0" applyFont="1" applyFill="1" applyBorder="1" applyAlignment="1" applyProtection="1">
      <alignment horizontal="center" vertical="center"/>
      <protection hidden="1"/>
    </xf>
    <xf numFmtId="0" fontId="1" fillId="5" borderId="58" xfId="0" applyFont="1" applyFill="1" applyBorder="1" applyAlignment="1" applyProtection="1">
      <alignment horizontal="center" vertical="center"/>
      <protection hidden="1"/>
    </xf>
    <xf numFmtId="0" fontId="1" fillId="5" borderId="59" xfId="0" applyFont="1" applyFill="1" applyBorder="1" applyAlignment="1" applyProtection="1">
      <alignment horizontal="center" vertical="center"/>
      <protection hidden="1"/>
    </xf>
    <xf numFmtId="179" fontId="1" fillId="5" borderId="58" xfId="0" applyNumberFormat="1" applyFont="1" applyFill="1" applyBorder="1" applyAlignment="1" applyProtection="1">
      <alignment horizontal="center" vertical="center"/>
      <protection hidden="1"/>
    </xf>
    <xf numFmtId="179" fontId="1" fillId="5" borderId="59" xfId="0" applyNumberFormat="1" applyFont="1" applyFill="1" applyBorder="1" applyAlignment="1" applyProtection="1">
      <alignment horizontal="center" vertical="center"/>
      <protection hidden="1"/>
    </xf>
    <xf numFmtId="0" fontId="1" fillId="5" borderId="21" xfId="0" applyFont="1" applyFill="1" applyBorder="1" applyAlignment="1" applyProtection="1">
      <alignment vertical="center" textRotation="255"/>
      <protection hidden="1"/>
    </xf>
    <xf numFmtId="49" fontId="1" fillId="5" borderId="60" xfId="0" applyNumberFormat="1" applyFont="1" applyFill="1" applyBorder="1" applyAlignment="1" applyProtection="1">
      <alignment horizontal="center" vertical="center"/>
      <protection hidden="1"/>
    </xf>
    <xf numFmtId="176" fontId="1" fillId="5" borderId="61" xfId="0" applyNumberFormat="1" applyFont="1" applyFill="1" applyBorder="1" applyAlignment="1" applyProtection="1">
      <alignment vertical="center"/>
      <protection hidden="1"/>
    </xf>
    <xf numFmtId="176" fontId="1" fillId="5" borderId="63" xfId="0" applyNumberFormat="1" applyFont="1" applyFill="1" applyBorder="1" applyAlignment="1" applyProtection="1">
      <alignment vertical="center"/>
      <protection hidden="1"/>
    </xf>
    <xf numFmtId="176" fontId="1" fillId="5" borderId="64" xfId="0" applyNumberFormat="1" applyFont="1" applyFill="1" applyBorder="1" applyAlignment="1" applyProtection="1">
      <alignment horizontal="right" vertical="center"/>
      <protection hidden="1"/>
    </xf>
    <xf numFmtId="176" fontId="1" fillId="5" borderId="62" xfId="0" applyNumberFormat="1" applyFont="1" applyFill="1" applyBorder="1" applyAlignment="1" applyProtection="1">
      <alignment horizontal="right" vertical="center"/>
      <protection hidden="1"/>
    </xf>
    <xf numFmtId="176" fontId="1" fillId="5" borderId="66" xfId="0" applyNumberFormat="1" applyFont="1" applyFill="1" applyBorder="1" applyAlignment="1" applyProtection="1">
      <alignment vertical="center"/>
      <protection hidden="1"/>
    </xf>
    <xf numFmtId="176" fontId="1" fillId="5" borderId="46" xfId="0" applyNumberFormat="1" applyFont="1" applyFill="1" applyBorder="1" applyAlignment="1" applyProtection="1">
      <alignment vertical="center"/>
      <protection hidden="1"/>
    </xf>
    <xf numFmtId="176" fontId="1" fillId="5" borderId="67" xfId="0" applyNumberFormat="1" applyFont="1" applyFill="1" applyBorder="1" applyAlignment="1" applyProtection="1">
      <alignment vertical="center"/>
      <protection hidden="1"/>
    </xf>
    <xf numFmtId="176" fontId="1" fillId="5" borderId="46" xfId="0" applyNumberFormat="1" applyFont="1" applyFill="1" applyBorder="1" applyAlignment="1" applyProtection="1">
      <alignment horizontal="right" vertical="center"/>
      <protection hidden="1"/>
    </xf>
    <xf numFmtId="176" fontId="1" fillId="5" borderId="68" xfId="0" applyNumberFormat="1" applyFont="1" applyFill="1" applyBorder="1" applyAlignment="1" applyProtection="1">
      <alignment vertical="center"/>
      <protection hidden="1"/>
    </xf>
    <xf numFmtId="176" fontId="1" fillId="5" borderId="69" xfId="0" applyNumberFormat="1" applyFont="1" applyFill="1" applyBorder="1" applyAlignment="1" applyProtection="1">
      <alignment vertical="center"/>
      <protection hidden="1"/>
    </xf>
    <xf numFmtId="0" fontId="1" fillId="5" borderId="34" xfId="0" applyFont="1" applyFill="1" applyBorder="1" applyAlignment="1" applyProtection="1">
      <alignment vertical="center" textRotation="255"/>
      <protection hidden="1"/>
    </xf>
    <xf numFmtId="0" fontId="1" fillId="5" borderId="22" xfId="0" applyFont="1" applyFill="1" applyBorder="1" applyAlignment="1" applyProtection="1">
      <alignment horizontal="center" vertical="center" wrapText="1"/>
      <protection hidden="1"/>
    </xf>
    <xf numFmtId="0" fontId="1" fillId="5" borderId="70" xfId="0" applyFont="1" applyFill="1" applyBorder="1" applyAlignment="1" applyProtection="1">
      <alignment horizontal="center" vertical="center"/>
      <protection hidden="1"/>
    </xf>
    <xf numFmtId="0" fontId="1" fillId="5" borderId="19" xfId="0" applyFont="1" applyFill="1" applyBorder="1" applyAlignment="1" applyProtection="1">
      <alignment horizontal="center" vertical="center"/>
      <protection hidden="1"/>
    </xf>
    <xf numFmtId="179" fontId="1" fillId="5" borderId="70" xfId="0" applyNumberFormat="1" applyFont="1" applyFill="1" applyBorder="1" applyAlignment="1" applyProtection="1">
      <alignment horizontal="center" vertical="center"/>
      <protection hidden="1"/>
    </xf>
    <xf numFmtId="179" fontId="1" fillId="5" borderId="71" xfId="0" applyNumberFormat="1" applyFont="1" applyFill="1" applyBorder="1" applyAlignment="1" applyProtection="1">
      <alignment horizontal="center" vertical="center"/>
      <protection hidden="1"/>
    </xf>
    <xf numFmtId="179" fontId="1" fillId="0" borderId="5" xfId="0" applyNumberFormat="1" applyFont="1" applyBorder="1" applyAlignment="1" applyProtection="1">
      <alignment vertical="center"/>
      <protection hidden="1"/>
    </xf>
    <xf numFmtId="176" fontId="1" fillId="5" borderId="72" xfId="0" applyNumberFormat="1" applyFont="1" applyFill="1" applyBorder="1" applyAlignment="1" applyProtection="1">
      <alignment horizontal="right" vertical="center"/>
      <protection hidden="1"/>
    </xf>
    <xf numFmtId="176" fontId="1" fillId="5" borderId="45" xfId="0" applyNumberFormat="1" applyFont="1" applyFill="1" applyBorder="1" applyAlignment="1" applyProtection="1">
      <alignment vertical="center"/>
      <protection hidden="1"/>
    </xf>
    <xf numFmtId="176" fontId="1" fillId="5" borderId="61" xfId="0" applyNumberFormat="1" applyFont="1" applyFill="1" applyBorder="1" applyAlignment="1" applyProtection="1">
      <alignment horizontal="right" vertical="center"/>
      <protection hidden="1"/>
    </xf>
    <xf numFmtId="176" fontId="1" fillId="5" borderId="63" xfId="0" applyNumberFormat="1" applyFont="1" applyFill="1" applyBorder="1" applyAlignment="1" applyProtection="1">
      <alignment horizontal="right" vertical="center"/>
      <protection hidden="1"/>
    </xf>
    <xf numFmtId="176" fontId="1" fillId="5" borderId="66" xfId="0" applyNumberFormat="1" applyFont="1" applyFill="1" applyBorder="1" applyAlignment="1" applyProtection="1">
      <alignment horizontal="right" vertical="center"/>
      <protection hidden="1"/>
    </xf>
    <xf numFmtId="176" fontId="1" fillId="5" borderId="67" xfId="0" applyNumberFormat="1" applyFont="1" applyFill="1" applyBorder="1" applyAlignment="1" applyProtection="1">
      <alignment horizontal="right" vertical="center"/>
      <protection hidden="1"/>
    </xf>
    <xf numFmtId="0" fontId="1" fillId="5" borderId="24" xfId="0" applyFont="1" applyFill="1" applyBorder="1" applyAlignment="1" applyProtection="1">
      <alignment horizontal="center" vertical="center"/>
      <protection hidden="1"/>
    </xf>
    <xf numFmtId="179" fontId="1" fillId="0" borderId="0" xfId="0" applyNumberFormat="1" applyFont="1"/>
    <xf numFmtId="0" fontId="3" fillId="0" borderId="0" xfId="0" applyFont="1" applyAlignment="1">
      <alignment vertical="center"/>
    </xf>
    <xf numFmtId="176" fontId="1" fillId="5" borderId="74" xfId="0" applyNumberFormat="1" applyFont="1" applyFill="1" applyBorder="1" applyAlignment="1" applyProtection="1">
      <alignment horizontal="right" vertical="center"/>
      <protection hidden="1"/>
    </xf>
    <xf numFmtId="176" fontId="1" fillId="5" borderId="75" xfId="0" applyNumberFormat="1" applyFont="1" applyFill="1" applyBorder="1" applyAlignment="1" applyProtection="1">
      <alignment horizontal="right" vertical="center"/>
      <protection hidden="1"/>
    </xf>
    <xf numFmtId="176" fontId="1" fillId="5" borderId="74" xfId="0" applyNumberFormat="1" applyFont="1" applyFill="1" applyBorder="1" applyAlignment="1" applyProtection="1">
      <alignment vertical="center"/>
      <protection hidden="1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176" fontId="1" fillId="3" borderId="35" xfId="0" applyNumberFormat="1" applyFont="1" applyFill="1" applyBorder="1" applyAlignment="1" applyProtection="1">
      <alignment horizontal="right" vertical="center"/>
      <protection locked="0"/>
    </xf>
    <xf numFmtId="0" fontId="1" fillId="5" borderId="60" xfId="0" applyFont="1" applyFill="1" applyBorder="1" applyAlignment="1" applyProtection="1">
      <alignment horizontal="center" vertical="center"/>
      <protection hidden="1"/>
    </xf>
    <xf numFmtId="0" fontId="1" fillId="5" borderId="27" xfId="0" applyFont="1" applyFill="1" applyBorder="1" applyAlignment="1" applyProtection="1">
      <alignment horizontal="center" vertical="center"/>
      <protection hidden="1"/>
    </xf>
    <xf numFmtId="176" fontId="1" fillId="5" borderId="79" xfId="0" applyNumberFormat="1" applyFont="1" applyFill="1" applyBorder="1" applyAlignment="1" applyProtection="1">
      <alignment horizontal="right" vertical="center"/>
      <protection hidden="1"/>
    </xf>
    <xf numFmtId="176" fontId="1" fillId="5" borderId="80" xfId="0" applyNumberFormat="1" applyFont="1" applyFill="1" applyBorder="1" applyAlignment="1" applyProtection="1">
      <alignment horizontal="right" vertical="center"/>
      <protection hidden="1"/>
    </xf>
    <xf numFmtId="176" fontId="1" fillId="5" borderId="79" xfId="0" applyNumberFormat="1" applyFont="1" applyFill="1" applyBorder="1" applyAlignment="1" applyProtection="1">
      <alignment vertical="center"/>
      <protection hidden="1"/>
    </xf>
    <xf numFmtId="176" fontId="1" fillId="5" borderId="80" xfId="0" applyNumberFormat="1" applyFont="1" applyFill="1" applyBorder="1" applyAlignment="1" applyProtection="1">
      <alignment vertical="center"/>
      <protection hidden="1"/>
    </xf>
    <xf numFmtId="0" fontId="1" fillId="5" borderId="25" xfId="0" applyFont="1" applyFill="1" applyBorder="1" applyAlignment="1" applyProtection="1">
      <alignment vertical="center" textRotation="255"/>
      <protection hidden="1"/>
    </xf>
    <xf numFmtId="176" fontId="1" fillId="5" borderId="48" xfId="0" applyNumberFormat="1" applyFont="1" applyFill="1" applyBorder="1" applyAlignment="1" applyProtection="1">
      <alignment vertical="center"/>
      <protection hidden="1"/>
    </xf>
    <xf numFmtId="0" fontId="1" fillId="5" borderId="18" xfId="0" applyFont="1" applyFill="1" applyBorder="1" applyAlignment="1" applyProtection="1">
      <alignment horizontal="center" vertical="center"/>
      <protection hidden="1"/>
    </xf>
    <xf numFmtId="0" fontId="1" fillId="5" borderId="71" xfId="0" applyFont="1" applyFill="1" applyBorder="1" applyAlignment="1" applyProtection="1">
      <alignment horizontal="center" vertical="center"/>
      <protection hidden="1"/>
    </xf>
    <xf numFmtId="182" fontId="1" fillId="5" borderId="81" xfId="0" applyNumberFormat="1" applyFont="1" applyFill="1" applyBorder="1" applyAlignment="1" applyProtection="1">
      <alignment horizontal="center" vertical="center"/>
      <protection hidden="1"/>
    </xf>
    <xf numFmtId="182" fontId="1" fillId="4" borderId="41" xfId="0" applyNumberFormat="1" applyFont="1" applyFill="1" applyBorder="1" applyAlignment="1" applyProtection="1">
      <alignment horizontal="center" vertical="center"/>
      <protection hidden="1"/>
    </xf>
    <xf numFmtId="176" fontId="1" fillId="4" borderId="46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" fillId="0" borderId="47" xfId="0" applyFont="1" applyBorder="1" applyAlignment="1" applyProtection="1">
      <alignment horizontal="center" vertical="center"/>
      <protection hidden="1"/>
    </xf>
    <xf numFmtId="0" fontId="1" fillId="0" borderId="78" xfId="0" applyFont="1" applyBorder="1" applyAlignment="1" applyProtection="1">
      <alignment horizontal="center" vertical="center"/>
      <protection hidden="1"/>
    </xf>
    <xf numFmtId="183" fontId="1" fillId="0" borderId="78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76" fontId="1" fillId="0" borderId="5" xfId="0" applyNumberFormat="1" applyFont="1" applyBorder="1" applyAlignment="1" applyProtection="1">
      <alignment horizontal="right" vertical="center"/>
      <protection hidden="1"/>
    </xf>
    <xf numFmtId="176" fontId="1" fillId="0" borderId="0" xfId="0" applyNumberFormat="1" applyFont="1" applyAlignment="1" applyProtection="1">
      <alignment horizontal="right" vertical="center"/>
      <protection hidden="1"/>
    </xf>
    <xf numFmtId="181" fontId="1" fillId="0" borderId="0" xfId="0" applyNumberFormat="1" applyFont="1" applyAlignment="1" applyProtection="1">
      <alignment horizontal="right" vertical="center"/>
      <protection hidden="1"/>
    </xf>
    <xf numFmtId="176" fontId="1" fillId="0" borderId="0" xfId="0" applyNumberFormat="1" applyFont="1" applyAlignment="1" applyProtection="1">
      <alignment horizontal="center" vertical="center"/>
      <protection hidden="1"/>
    </xf>
    <xf numFmtId="181" fontId="1" fillId="0" borderId="0" xfId="0" applyNumberFormat="1" applyFont="1" applyAlignment="1" applyProtection="1">
      <alignment horizontal="right"/>
      <protection hidden="1"/>
    </xf>
    <xf numFmtId="176" fontId="1" fillId="0" borderId="0" xfId="0" applyNumberFormat="1" applyFont="1" applyAlignment="1" applyProtection="1">
      <alignment horizontal="right"/>
      <protection hidden="1"/>
    </xf>
    <xf numFmtId="182" fontId="1" fillId="0" borderId="0" xfId="0" applyNumberFormat="1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left" vertical="center"/>
      <protection hidden="1"/>
    </xf>
    <xf numFmtId="182" fontId="1" fillId="0" borderId="0" xfId="0" applyNumberFormat="1" applyFont="1" applyAlignment="1" applyProtection="1">
      <alignment horizontal="right" vertical="center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176" fontId="1" fillId="5" borderId="82" xfId="0" applyNumberFormat="1" applyFont="1" applyFill="1" applyBorder="1" applyAlignment="1" applyProtection="1">
      <alignment horizontal="right" vertical="center"/>
      <protection hidden="1"/>
    </xf>
    <xf numFmtId="176" fontId="1" fillId="5" borderId="82" xfId="0" applyNumberFormat="1" applyFont="1" applyFill="1" applyBorder="1" applyAlignment="1" applyProtection="1">
      <alignment vertical="center"/>
      <protection hidden="1"/>
    </xf>
    <xf numFmtId="0" fontId="1" fillId="5" borderId="21" xfId="0" applyFont="1" applyFill="1" applyBorder="1" applyAlignment="1" applyProtection="1">
      <alignment horizontal="center" vertical="center"/>
      <protection hidden="1"/>
    </xf>
    <xf numFmtId="176" fontId="1" fillId="5" borderId="65" xfId="0" applyNumberFormat="1" applyFont="1" applyFill="1" applyBorder="1" applyAlignment="1" applyProtection="1">
      <alignment vertical="center"/>
      <protection hidden="1"/>
    </xf>
    <xf numFmtId="176" fontId="1" fillId="5" borderId="73" xfId="0" applyNumberFormat="1" applyFont="1" applyFill="1" applyBorder="1" applyAlignment="1" applyProtection="1">
      <alignment vertical="center"/>
      <protection hidden="1"/>
    </xf>
    <xf numFmtId="176" fontId="1" fillId="5" borderId="76" xfId="0" applyNumberFormat="1" applyFont="1" applyFill="1" applyBorder="1" applyAlignment="1" applyProtection="1">
      <alignment vertical="center"/>
      <protection hidden="1"/>
    </xf>
    <xf numFmtId="0" fontId="1" fillId="5" borderId="83" xfId="0" applyFont="1" applyFill="1" applyBorder="1" applyAlignment="1" applyProtection="1">
      <alignment horizontal="center" vertical="center"/>
      <protection hidden="1"/>
    </xf>
    <xf numFmtId="0" fontId="5" fillId="4" borderId="46" xfId="0" applyFont="1" applyFill="1" applyBorder="1" applyAlignment="1" applyProtection="1">
      <alignment horizontal="center" vertical="center"/>
      <protection hidden="1"/>
    </xf>
    <xf numFmtId="176" fontId="1" fillId="0" borderId="0" xfId="0" applyNumberFormat="1" applyFont="1" applyProtection="1">
      <protection hidden="1"/>
    </xf>
    <xf numFmtId="176" fontId="7" fillId="0" borderId="49" xfId="0" applyNumberFormat="1" applyFont="1" applyBorder="1" applyAlignment="1" applyProtection="1">
      <alignment horizontal="right" vertical="center"/>
      <protection locked="0"/>
    </xf>
    <xf numFmtId="179" fontId="1" fillId="0" borderId="47" xfId="0" applyNumberFormat="1" applyFont="1" applyBorder="1" applyAlignment="1" applyProtection="1">
      <alignment horizontal="right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2" borderId="22" xfId="0" applyFont="1" applyFill="1" applyBorder="1" applyAlignment="1" applyProtection="1">
      <alignment horizontal="center" vertical="center" wrapText="1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35" xfId="0" applyFont="1" applyFill="1" applyBorder="1" applyAlignment="1" applyProtection="1">
      <alignment horizontal="center" vertical="center" wrapText="1"/>
      <protection hidden="1"/>
    </xf>
    <xf numFmtId="0" fontId="11" fillId="3" borderId="34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hidden="1"/>
    </xf>
    <xf numFmtId="0" fontId="11" fillId="3" borderId="88" xfId="0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hidden="1"/>
    </xf>
    <xf numFmtId="176" fontId="1" fillId="3" borderId="37" xfId="0" applyNumberFormat="1" applyFont="1" applyFill="1" applyBorder="1" applyAlignment="1" applyProtection="1">
      <alignment horizontal="right" vertical="center"/>
      <protection locked="0"/>
    </xf>
    <xf numFmtId="176" fontId="7" fillId="3" borderId="37" xfId="0" applyNumberFormat="1" applyFont="1" applyFill="1" applyBorder="1" applyAlignment="1" applyProtection="1">
      <alignment horizontal="right" vertical="center"/>
      <protection locked="0"/>
    </xf>
    <xf numFmtId="176" fontId="7" fillId="3" borderId="89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Protection="1">
      <protection hidden="1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3" borderId="22" xfId="0" applyFont="1" applyFill="1" applyBorder="1" applyAlignment="1" applyProtection="1">
      <alignment horizontal="right" vertical="center"/>
      <protection locked="0"/>
    </xf>
    <xf numFmtId="49" fontId="1" fillId="5" borderId="90" xfId="0" applyNumberFormat="1" applyFont="1" applyFill="1" applyBorder="1" applyAlignment="1" applyProtection="1">
      <alignment horizontal="center" vertical="center"/>
      <protection hidden="1"/>
    </xf>
    <xf numFmtId="176" fontId="1" fillId="5" borderId="91" xfId="0" applyNumberFormat="1" applyFont="1" applyFill="1" applyBorder="1" applyAlignment="1" applyProtection="1">
      <alignment horizontal="right" vertical="center"/>
      <protection hidden="1"/>
    </xf>
    <xf numFmtId="176" fontId="1" fillId="5" borderId="92" xfId="0" applyNumberFormat="1" applyFont="1" applyFill="1" applyBorder="1" applyAlignment="1" applyProtection="1">
      <alignment vertical="center"/>
      <protection hidden="1"/>
    </xf>
    <xf numFmtId="49" fontId="1" fillId="5" borderId="93" xfId="0" applyNumberFormat="1" applyFont="1" applyFill="1" applyBorder="1" applyAlignment="1" applyProtection="1">
      <alignment horizontal="center" vertical="center"/>
      <protection hidden="1"/>
    </xf>
    <xf numFmtId="176" fontId="1" fillId="5" borderId="94" xfId="0" applyNumberFormat="1" applyFont="1" applyFill="1" applyBorder="1" applyAlignment="1" applyProtection="1">
      <alignment horizontal="right" vertical="center"/>
      <protection hidden="1"/>
    </xf>
    <xf numFmtId="176" fontId="1" fillId="5" borderId="95" xfId="0" applyNumberFormat="1" applyFont="1" applyFill="1" applyBorder="1" applyAlignment="1" applyProtection="1">
      <alignment vertical="center"/>
      <protection hidden="1"/>
    </xf>
    <xf numFmtId="179" fontId="1" fillId="0" borderId="0" xfId="0" applyNumberFormat="1" applyFont="1" applyAlignment="1" applyProtection="1">
      <alignment vertical="center"/>
      <protection hidden="1"/>
    </xf>
    <xf numFmtId="176" fontId="1" fillId="5" borderId="96" xfId="0" applyNumberFormat="1" applyFont="1" applyFill="1" applyBorder="1" applyAlignment="1" applyProtection="1">
      <alignment vertical="center"/>
      <protection hidden="1"/>
    </xf>
    <xf numFmtId="0" fontId="0" fillId="4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76" fontId="0" fillId="0" borderId="0" xfId="0" applyNumberFormat="1"/>
    <xf numFmtId="0" fontId="10" fillId="2" borderId="86" xfId="0" applyFont="1" applyFill="1" applyBorder="1" applyAlignment="1" applyProtection="1">
      <alignment horizontal="center" vertical="center" wrapText="1"/>
      <protection hidden="1"/>
    </xf>
    <xf numFmtId="0" fontId="10" fillId="2" borderId="34" xfId="0" applyFont="1" applyFill="1" applyBorder="1" applyAlignment="1" applyProtection="1">
      <alignment horizontal="center" vertical="center" wrapText="1"/>
      <protection hidden="1"/>
    </xf>
    <xf numFmtId="0" fontId="1" fillId="2" borderId="55" xfId="0" applyFont="1" applyFill="1" applyBorder="1" applyAlignment="1" applyProtection="1">
      <alignment horizontal="center" vertical="center"/>
      <protection hidden="1"/>
    </xf>
    <xf numFmtId="0" fontId="1" fillId="2" borderId="55" xfId="0" applyFont="1" applyFill="1" applyBorder="1" applyAlignment="1" applyProtection="1">
      <alignment horizontal="center" vertical="center" wrapText="1"/>
      <protection hidden="1"/>
    </xf>
    <xf numFmtId="0" fontId="1" fillId="2" borderId="87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0" fillId="0" borderId="29" xfId="0" applyBorder="1" applyAlignment="1">
      <alignment horizontal="center" vertical="center"/>
    </xf>
    <xf numFmtId="0" fontId="1" fillId="5" borderId="51" xfId="0" applyFont="1" applyFill="1" applyBorder="1" applyAlignment="1" applyProtection="1">
      <alignment horizontal="center" vertical="center" wrapText="1"/>
      <protection hidden="1"/>
    </xf>
    <xf numFmtId="0" fontId="1" fillId="5" borderId="52" xfId="0" applyFont="1" applyFill="1" applyBorder="1" applyAlignment="1" applyProtection="1">
      <alignment horizontal="center" vertical="center"/>
      <protection hidden="1"/>
    </xf>
    <xf numFmtId="0" fontId="1" fillId="5" borderId="51" xfId="0" applyFont="1" applyFill="1" applyBorder="1" applyAlignment="1" applyProtection="1">
      <alignment horizontal="center" vertical="center"/>
      <protection hidden="1"/>
    </xf>
    <xf numFmtId="184" fontId="1" fillId="0" borderId="1" xfId="0" applyNumberFormat="1" applyFont="1" applyBorder="1" applyAlignment="1" applyProtection="1">
      <alignment horizontal="center"/>
      <protection hidden="1"/>
    </xf>
    <xf numFmtId="0" fontId="1" fillId="4" borderId="77" xfId="0" applyFont="1" applyFill="1" applyBorder="1" applyAlignment="1" applyProtection="1">
      <alignment horizontal="center" vertical="center" textRotation="255"/>
      <protection hidden="1"/>
    </xf>
    <xf numFmtId="0" fontId="1" fillId="4" borderId="42" xfId="0" applyFont="1" applyFill="1" applyBorder="1" applyAlignment="1" applyProtection="1">
      <alignment horizontal="center" vertical="center" textRotation="255"/>
      <protection hidden="1"/>
    </xf>
    <xf numFmtId="0" fontId="1" fillId="4" borderId="85" xfId="0" applyFont="1" applyFill="1" applyBorder="1" applyAlignment="1" applyProtection="1">
      <alignment horizontal="center" vertical="center" textRotation="255"/>
      <protection hidden="1"/>
    </xf>
    <xf numFmtId="0" fontId="1" fillId="4" borderId="84" xfId="0" applyFont="1" applyFill="1" applyBorder="1" applyAlignment="1" applyProtection="1">
      <alignment horizontal="center" vertical="center" textRotation="255"/>
      <protection hidden="1"/>
    </xf>
    <xf numFmtId="0" fontId="1" fillId="5" borderId="54" xfId="0" applyFont="1" applyFill="1" applyBorder="1" applyAlignment="1" applyProtection="1">
      <alignment horizontal="center" vertical="center"/>
      <protection hidden="1"/>
    </xf>
    <xf numFmtId="0" fontId="1" fillId="5" borderId="33" xfId="0" applyFont="1" applyFill="1" applyBorder="1" applyAlignment="1" applyProtection="1">
      <alignment horizontal="center" vertical="center"/>
      <protection hidden="1"/>
    </xf>
    <xf numFmtId="179" fontId="1" fillId="5" borderId="53" xfId="0" applyNumberFormat="1" applyFont="1" applyFill="1" applyBorder="1" applyAlignment="1" applyProtection="1">
      <alignment horizontal="center" vertical="center"/>
      <protection hidden="1"/>
    </xf>
    <xf numFmtId="179" fontId="1" fillId="5" borderId="32" xfId="0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>
      <alignment horizontal="center" vertical="center" textRotation="255"/>
    </xf>
    <xf numFmtId="0" fontId="1" fillId="0" borderId="23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6" fillId="4" borderId="39" xfId="0" applyFont="1" applyFill="1" applyBorder="1" applyAlignment="1" applyProtection="1">
      <alignment horizontal="center" vertical="center"/>
      <protection hidden="1"/>
    </xf>
    <xf numFmtId="0" fontId="6" fillId="4" borderId="38" xfId="0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176" fontId="7" fillId="0" borderId="8" xfId="0" applyNumberFormat="1" applyFont="1" applyBorder="1" applyAlignment="1" applyProtection="1">
      <alignment horizontal="center" vertical="center" wrapText="1"/>
      <protection hidden="1"/>
    </xf>
    <xf numFmtId="176" fontId="7" fillId="0" borderId="7" xfId="0" applyNumberFormat="1" applyFont="1" applyBorder="1" applyAlignment="1" applyProtection="1">
      <alignment horizontal="center" vertical="center" wrapText="1"/>
      <protection hidden="1"/>
    </xf>
    <xf numFmtId="176" fontId="7" fillId="0" borderId="11" xfId="0" applyNumberFormat="1" applyFont="1" applyBorder="1" applyAlignment="1" applyProtection="1">
      <alignment horizontal="center" vertical="center" wrapText="1"/>
      <protection hidden="1"/>
    </xf>
    <xf numFmtId="176" fontId="7" fillId="0" borderId="0" xfId="0" applyNumberFormat="1" applyFont="1" applyAlignment="1" applyProtection="1">
      <alignment horizontal="center" vertical="center" wrapText="1"/>
      <protection hidden="1"/>
    </xf>
    <xf numFmtId="176" fontId="7" fillId="0" borderId="32" xfId="0" applyNumberFormat="1" applyFont="1" applyBorder="1" applyAlignment="1" applyProtection="1">
      <alignment horizontal="center" vertical="center" wrapText="1"/>
      <protection hidden="1"/>
    </xf>
    <xf numFmtId="176" fontId="7" fillId="0" borderId="29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right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84EA-E902-4133-ACAE-6A5165FE28DD}">
  <sheetPr>
    <tabColor theme="9" tint="0.79998168889431442"/>
  </sheetPr>
  <dimension ref="B1:Z35"/>
  <sheetViews>
    <sheetView tabSelected="1" zoomScale="96" zoomScaleNormal="96" workbookViewId="0">
      <selection activeCell="B10" sqref="B10"/>
    </sheetView>
  </sheetViews>
  <sheetFormatPr defaultRowHeight="18"/>
  <cols>
    <col min="1" max="1" width="0.796875" customWidth="1"/>
    <col min="2" max="2" width="8" customWidth="1"/>
    <col min="3" max="3" width="5.19921875" customWidth="1"/>
    <col min="4" max="8" width="17.8984375" customWidth="1"/>
    <col min="9" max="9" width="4.59765625" customWidth="1"/>
    <col min="10" max="10" width="4.8984375" hidden="1" customWidth="1"/>
    <col min="11" max="13" width="4.59765625" style="150" hidden="1" customWidth="1"/>
    <col min="14" max="14" width="4.59765625" hidden="1" customWidth="1"/>
    <col min="15" max="15" width="12" style="150" hidden="1" customWidth="1"/>
    <col min="16" max="19" width="12.59765625" hidden="1" customWidth="1"/>
    <col min="20" max="20" width="4.296875" hidden="1" customWidth="1"/>
    <col min="21" max="21" width="5.3984375" hidden="1" customWidth="1"/>
    <col min="22" max="22" width="12.8984375" style="150" hidden="1" customWidth="1"/>
    <col min="23" max="26" width="12.8984375" style="163" hidden="1" customWidth="1"/>
    <col min="27" max="27" width="0" hidden="1" customWidth="1"/>
  </cols>
  <sheetData>
    <row r="1" spans="2:26" ht="36" customHeight="1">
      <c r="C1" s="186" t="s">
        <v>51</v>
      </c>
      <c r="D1" s="187"/>
      <c r="E1" s="187"/>
      <c r="F1" s="187"/>
      <c r="G1" s="187"/>
      <c r="H1" s="187"/>
    </row>
    <row r="2" spans="2:26" ht="45" customHeight="1" thickBot="1">
      <c r="B2" t="str">
        <f>IF($B$35=2,"","エラー")</f>
        <v/>
      </c>
      <c r="C2" s="188" t="s">
        <v>48</v>
      </c>
      <c r="D2" s="188"/>
      <c r="E2" s="188"/>
      <c r="F2" s="188"/>
      <c r="G2" s="189" t="s">
        <v>50</v>
      </c>
      <c r="H2" s="190"/>
    </row>
    <row r="3" spans="2:26" ht="32.4" customHeight="1">
      <c r="B3" s="180" t="s">
        <v>43</v>
      </c>
      <c r="C3" s="182" t="s">
        <v>44</v>
      </c>
      <c r="D3" s="182"/>
      <c r="E3" s="182"/>
      <c r="F3" s="182"/>
      <c r="G3" s="183" t="s">
        <v>45</v>
      </c>
      <c r="H3" s="184"/>
      <c r="K3" s="185" t="s">
        <v>61</v>
      </c>
      <c r="L3" s="185"/>
      <c r="M3" s="185"/>
      <c r="N3" s="191" t="s">
        <v>60</v>
      </c>
      <c r="O3" s="191"/>
      <c r="P3" s="191"/>
      <c r="Q3" s="191"/>
      <c r="R3" s="191"/>
      <c r="S3" s="191"/>
      <c r="V3" s="185" t="s">
        <v>49</v>
      </c>
      <c r="W3" s="185"/>
      <c r="X3" s="185"/>
      <c r="Y3" s="185"/>
      <c r="Z3" s="185"/>
    </row>
    <row r="4" spans="2:26" ht="31.8" customHeight="1">
      <c r="B4" s="181"/>
      <c r="C4" s="151" t="s">
        <v>46</v>
      </c>
      <c r="D4" s="151" t="s">
        <v>22</v>
      </c>
      <c r="E4" s="152" t="s">
        <v>7</v>
      </c>
      <c r="F4" s="152" t="s">
        <v>8</v>
      </c>
      <c r="G4" s="151" t="s">
        <v>31</v>
      </c>
      <c r="H4" s="153" t="s">
        <v>32</v>
      </c>
      <c r="L4" s="150" t="s">
        <v>62</v>
      </c>
      <c r="N4" s="151" t="s">
        <v>46</v>
      </c>
      <c r="O4" s="151" t="s">
        <v>22</v>
      </c>
      <c r="P4" s="152" t="s">
        <v>7</v>
      </c>
      <c r="Q4" s="152" t="s">
        <v>8</v>
      </c>
      <c r="R4" s="151" t="s">
        <v>31</v>
      </c>
      <c r="S4" s="153" t="s">
        <v>32</v>
      </c>
      <c r="U4" s="151" t="s">
        <v>46</v>
      </c>
      <c r="V4" s="151" t="s">
        <v>22</v>
      </c>
      <c r="W4" s="152" t="s">
        <v>7</v>
      </c>
      <c r="X4" s="152" t="s">
        <v>8</v>
      </c>
      <c r="Y4" s="151" t="s">
        <v>31</v>
      </c>
      <c r="Z4" s="153" t="s">
        <v>32</v>
      </c>
    </row>
    <row r="5" spans="2:26">
      <c r="B5" s="154" t="s">
        <v>47</v>
      </c>
      <c r="C5" s="155">
        <v>1</v>
      </c>
      <c r="D5" s="17" t="s">
        <v>52</v>
      </c>
      <c r="E5" s="18">
        <v>40751.207999999999</v>
      </c>
      <c r="F5" s="18">
        <v>-91907.42</v>
      </c>
      <c r="G5" s="18">
        <v>40751.440999999999</v>
      </c>
      <c r="H5" s="105">
        <v>-91907.573000000004</v>
      </c>
      <c r="K5" s="176">
        <v>1</v>
      </c>
      <c r="L5" s="150">
        <f>IF(B5="","",COUNTA($B$5:B5))</f>
        <v>1</v>
      </c>
      <c r="M5" s="150" t="str">
        <f>IF(C5&gt;$D$35,"",IF(B5="◯","",2+C5-COUNTA($B$5:B5)))</f>
        <v/>
      </c>
      <c r="N5" s="177">
        <f>IF(K5&gt;$D$35,"",IF(L5="",M5,L5))</f>
        <v>1</v>
      </c>
      <c r="O5" s="150" t="str">
        <f t="shared" ref="O5:O34" si="0">IF(D5="","",D5)</f>
        <v>K136</v>
      </c>
      <c r="P5" s="179">
        <f t="shared" ref="P5:P34" si="1">IF(E5="","",E5)</f>
        <v>40751.207999999999</v>
      </c>
      <c r="Q5" s="179">
        <f t="shared" ref="Q5:Q34" si="2">IF(F5="","",F5)</f>
        <v>-91907.42</v>
      </c>
      <c r="R5" s="179">
        <f t="shared" ref="R5:R34" si="3">IF(G5="","",G5)</f>
        <v>40751.440999999999</v>
      </c>
      <c r="S5" s="179">
        <f t="shared" ref="S5:S34" si="4">IF(H5="","",H5)</f>
        <v>-91907.573000000004</v>
      </c>
      <c r="U5" s="178">
        <v>1</v>
      </c>
      <c r="V5" s="150" t="str">
        <f t="shared" ref="V5:V34" si="5">IF($U5&gt;$D$35,"",VLOOKUP($U5,$N$5:$S$34,2,FALSE))</f>
        <v>K136</v>
      </c>
      <c r="W5" s="162">
        <f t="shared" ref="W5:W34" si="6">IF($U5&gt;$D$35,"",VLOOKUP($U5,$N$5:$S$34,3,FALSE))</f>
        <v>40751.207999999999</v>
      </c>
      <c r="X5" s="162">
        <f t="shared" ref="X5:X34" si="7">IF($U5&gt;$D$35,"",VLOOKUP($U5,$N$5:$S$34,4,FALSE))</f>
        <v>-91907.42</v>
      </c>
      <c r="Y5" s="162">
        <f t="shared" ref="Y5:Y34" si="8">IF($U5&gt;$D$35,"",VLOOKUP($U5,$N$5:$S$34,5,FALSE))</f>
        <v>40751.440999999999</v>
      </c>
      <c r="Z5" s="162">
        <f t="shared" ref="Z5:Z34" si="9">IF($U5&gt;$D$35,"",VLOOKUP($U5,$N$5:$S$34,6,FALSE))</f>
        <v>-91907.573000000004</v>
      </c>
    </row>
    <row r="6" spans="2:26">
      <c r="B6" s="154"/>
      <c r="C6" s="155">
        <v>2</v>
      </c>
      <c r="D6" s="17" t="s">
        <v>53</v>
      </c>
      <c r="E6" s="26">
        <v>40763.1</v>
      </c>
      <c r="F6" s="26">
        <v>-91896.176999999996</v>
      </c>
      <c r="G6" s="26">
        <v>40763.387000000002</v>
      </c>
      <c r="H6" s="33">
        <v>-91896.063999999998</v>
      </c>
      <c r="K6" s="176">
        <v>2</v>
      </c>
      <c r="L6" s="150" t="str">
        <f>IF(B6="","",COUNTA($B$5:B6))</f>
        <v/>
      </c>
      <c r="M6" s="150">
        <f>IF(C6&gt;$D$35,"",IF(B6="◯","",2+C6-COUNTA($B$5:B6)))</f>
        <v>3</v>
      </c>
      <c r="N6" s="177">
        <f t="shared" ref="N6:N34" si="10">IF(K6&gt;$D$35,"",IF(L6="",M6,L6))</f>
        <v>3</v>
      </c>
      <c r="O6" s="150" t="str">
        <f t="shared" si="0"/>
        <v>K61</v>
      </c>
      <c r="P6" s="179">
        <f t="shared" si="1"/>
        <v>40763.1</v>
      </c>
      <c r="Q6" s="179">
        <f t="shared" si="2"/>
        <v>-91896.176999999996</v>
      </c>
      <c r="R6" s="179">
        <f t="shared" si="3"/>
        <v>40763.387000000002</v>
      </c>
      <c r="S6" s="179">
        <f t="shared" si="4"/>
        <v>-91896.063999999998</v>
      </c>
      <c r="U6" s="178">
        <v>2</v>
      </c>
      <c r="V6" s="150" t="str">
        <f t="shared" si="5"/>
        <v>K101</v>
      </c>
      <c r="W6" s="162">
        <f t="shared" si="6"/>
        <v>40734.370999999999</v>
      </c>
      <c r="X6" s="162">
        <f t="shared" si="7"/>
        <v>-91890.438999999998</v>
      </c>
      <c r="Y6" s="162">
        <f t="shared" si="8"/>
        <v>40734.506000000001</v>
      </c>
      <c r="Z6" s="162">
        <f t="shared" si="9"/>
        <v>-91890.554000000004</v>
      </c>
    </row>
    <row r="7" spans="2:26">
      <c r="B7" s="154"/>
      <c r="C7" s="155">
        <v>3</v>
      </c>
      <c r="D7" s="17" t="s">
        <v>54</v>
      </c>
      <c r="E7" s="26">
        <v>40746.485999999997</v>
      </c>
      <c r="F7" s="26">
        <v>-91883.832999999999</v>
      </c>
      <c r="G7" s="26">
        <v>40746.894</v>
      </c>
      <c r="H7" s="33">
        <v>-91883.892000000007</v>
      </c>
      <c r="K7" s="176">
        <v>3</v>
      </c>
      <c r="L7" s="150" t="str">
        <f>IF(B7="","",COUNTA($B$5:B7))</f>
        <v/>
      </c>
      <c r="M7" s="150">
        <f>IF(C7&gt;$D$35,"",IF(B7="◯","",2+C7-COUNTA($B$5:B7)))</f>
        <v>4</v>
      </c>
      <c r="N7" s="177">
        <f t="shared" si="10"/>
        <v>4</v>
      </c>
      <c r="O7" s="150" t="str">
        <f t="shared" si="0"/>
        <v>K68</v>
      </c>
      <c r="P7" s="179">
        <f t="shared" si="1"/>
        <v>40746.485999999997</v>
      </c>
      <c r="Q7" s="179">
        <f t="shared" si="2"/>
        <v>-91883.832999999999</v>
      </c>
      <c r="R7" s="179">
        <f t="shared" si="3"/>
        <v>40746.894</v>
      </c>
      <c r="S7" s="179">
        <f t="shared" si="4"/>
        <v>-91883.892000000007</v>
      </c>
      <c r="U7" s="178">
        <v>3</v>
      </c>
      <c r="V7" s="150" t="str">
        <f t="shared" si="5"/>
        <v>K61</v>
      </c>
      <c r="W7" s="162">
        <f t="shared" si="6"/>
        <v>40763.1</v>
      </c>
      <c r="X7" s="162">
        <f t="shared" si="7"/>
        <v>-91896.176999999996</v>
      </c>
      <c r="Y7" s="162">
        <f t="shared" si="8"/>
        <v>40763.387000000002</v>
      </c>
      <c r="Z7" s="162">
        <f t="shared" si="9"/>
        <v>-91896.063999999998</v>
      </c>
    </row>
    <row r="8" spans="2:26">
      <c r="B8" s="154"/>
      <c r="C8" s="155">
        <v>4</v>
      </c>
      <c r="D8" s="17" t="s">
        <v>55</v>
      </c>
      <c r="E8" s="26">
        <v>40743.476999999999</v>
      </c>
      <c r="F8" s="26">
        <v>-91881.240999999995</v>
      </c>
      <c r="G8" s="26">
        <v>40743.688000000002</v>
      </c>
      <c r="H8" s="33">
        <v>-91881.32</v>
      </c>
      <c r="K8" s="176">
        <v>4</v>
      </c>
      <c r="L8" s="150" t="str">
        <f>IF(B8="","",COUNTA($B$5:B8))</f>
        <v/>
      </c>
      <c r="M8" s="150">
        <f>IF(C8&gt;$D$35,"",IF(B8="◯","",2+C8-COUNTA($B$5:B8)))</f>
        <v>5</v>
      </c>
      <c r="N8" s="177">
        <f t="shared" si="10"/>
        <v>5</v>
      </c>
      <c r="O8" s="150" t="str">
        <f t="shared" si="0"/>
        <v>K62</v>
      </c>
      <c r="P8" s="179">
        <f t="shared" si="1"/>
        <v>40743.476999999999</v>
      </c>
      <c r="Q8" s="179">
        <f t="shared" si="2"/>
        <v>-91881.240999999995</v>
      </c>
      <c r="R8" s="179">
        <f t="shared" si="3"/>
        <v>40743.688000000002</v>
      </c>
      <c r="S8" s="179">
        <f t="shared" si="4"/>
        <v>-91881.32</v>
      </c>
      <c r="U8" s="178">
        <v>4</v>
      </c>
      <c r="V8" s="150" t="str">
        <f t="shared" si="5"/>
        <v>K68</v>
      </c>
      <c r="W8" s="162">
        <f t="shared" si="6"/>
        <v>40746.485999999997</v>
      </c>
      <c r="X8" s="162">
        <f t="shared" si="7"/>
        <v>-91883.832999999999</v>
      </c>
      <c r="Y8" s="162">
        <f t="shared" si="8"/>
        <v>40746.894</v>
      </c>
      <c r="Z8" s="162">
        <f t="shared" si="9"/>
        <v>-91883.892000000007</v>
      </c>
    </row>
    <row r="9" spans="2:26">
      <c r="B9" s="154" t="s">
        <v>47</v>
      </c>
      <c r="C9" s="155">
        <v>5</v>
      </c>
      <c r="D9" s="17" t="s">
        <v>56</v>
      </c>
      <c r="E9" s="18">
        <v>40734.370999999999</v>
      </c>
      <c r="F9" s="18">
        <v>-91890.438999999998</v>
      </c>
      <c r="G9" s="18">
        <v>40734.506000000001</v>
      </c>
      <c r="H9" s="105">
        <v>-91890.554000000004</v>
      </c>
      <c r="K9" s="176">
        <v>5</v>
      </c>
      <c r="L9" s="150">
        <f>IF(B9="","",COUNTA($B$5:B9))</f>
        <v>2</v>
      </c>
      <c r="M9" s="150" t="str">
        <f>IF(C9&gt;$D$35,"",IF(B9="◯","",2+C9-COUNTA($B$5:B9)))</f>
        <v/>
      </c>
      <c r="N9" s="177">
        <f t="shared" si="10"/>
        <v>2</v>
      </c>
      <c r="O9" s="150" t="str">
        <f t="shared" si="0"/>
        <v>K101</v>
      </c>
      <c r="P9" s="179">
        <f t="shared" si="1"/>
        <v>40734.370999999999</v>
      </c>
      <c r="Q9" s="179">
        <f t="shared" si="2"/>
        <v>-91890.438999999998</v>
      </c>
      <c r="R9" s="179">
        <f t="shared" si="3"/>
        <v>40734.506000000001</v>
      </c>
      <c r="S9" s="179">
        <f t="shared" si="4"/>
        <v>-91890.554000000004</v>
      </c>
      <c r="U9" s="178">
        <v>5</v>
      </c>
      <c r="V9" s="150" t="str">
        <f t="shared" si="5"/>
        <v>K62</v>
      </c>
      <c r="W9" s="162">
        <f t="shared" si="6"/>
        <v>40743.476999999999</v>
      </c>
      <c r="X9" s="162">
        <f t="shared" si="7"/>
        <v>-91881.240999999995</v>
      </c>
      <c r="Y9" s="162">
        <f t="shared" si="8"/>
        <v>40743.688000000002</v>
      </c>
      <c r="Z9" s="162">
        <f t="shared" si="9"/>
        <v>-91881.32</v>
      </c>
    </row>
    <row r="10" spans="2:26">
      <c r="B10" s="154"/>
      <c r="C10" s="155">
        <v>6</v>
      </c>
      <c r="D10" s="17" t="s">
        <v>57</v>
      </c>
      <c r="E10" s="18">
        <v>40741.838000000003</v>
      </c>
      <c r="F10" s="18">
        <v>-91897.357999999993</v>
      </c>
      <c r="G10" s="26">
        <v>40741.995000000003</v>
      </c>
      <c r="H10" s="33">
        <v>-91897.479000000007</v>
      </c>
      <c r="K10" s="176">
        <v>6</v>
      </c>
      <c r="L10" s="150" t="str">
        <f>IF(B10="","",COUNTA($B$5:B10))</f>
        <v/>
      </c>
      <c r="M10" s="150">
        <f>IF(C10&gt;$D$35,"",IF(B10="◯","",2+C10-COUNTA($B$5:B10)))</f>
        <v>6</v>
      </c>
      <c r="N10" s="177">
        <f t="shared" si="10"/>
        <v>6</v>
      </c>
      <c r="O10" s="150" t="str">
        <f t="shared" si="0"/>
        <v>K112</v>
      </c>
      <c r="P10" s="179">
        <f t="shared" si="1"/>
        <v>40741.838000000003</v>
      </c>
      <c r="Q10" s="179">
        <f t="shared" si="2"/>
        <v>-91897.357999999993</v>
      </c>
      <c r="R10" s="179">
        <f t="shared" si="3"/>
        <v>40741.995000000003</v>
      </c>
      <c r="S10" s="179">
        <f t="shared" si="4"/>
        <v>-91897.479000000007</v>
      </c>
      <c r="U10" s="178">
        <v>6</v>
      </c>
      <c r="V10" s="150" t="str">
        <f t="shared" si="5"/>
        <v>K112</v>
      </c>
      <c r="W10" s="162">
        <f t="shared" si="6"/>
        <v>40741.838000000003</v>
      </c>
      <c r="X10" s="162">
        <f t="shared" si="7"/>
        <v>-91897.357999999993</v>
      </c>
      <c r="Y10" s="162">
        <f t="shared" si="8"/>
        <v>40741.995000000003</v>
      </c>
      <c r="Z10" s="162">
        <f t="shared" si="9"/>
        <v>-91897.479000000007</v>
      </c>
    </row>
    <row r="11" spans="2:26">
      <c r="B11" s="154"/>
      <c r="C11" s="155">
        <v>7</v>
      </c>
      <c r="D11" s="17" t="s">
        <v>58</v>
      </c>
      <c r="E11" s="18">
        <v>40770.720000000001</v>
      </c>
      <c r="F11" s="18">
        <v>-91899.679000000004</v>
      </c>
      <c r="G11" s="18"/>
      <c r="H11" s="105"/>
      <c r="K11" s="176">
        <v>7</v>
      </c>
      <c r="L11" s="150" t="str">
        <f>IF(B11="","",COUNTA($B$5:B11))</f>
        <v/>
      </c>
      <c r="M11" s="150">
        <f>IF(C11&gt;$D$35,"",IF(B11="◯","",2+C11-COUNTA($B$5:B11)))</f>
        <v>7</v>
      </c>
      <c r="N11" s="177">
        <f t="shared" si="10"/>
        <v>7</v>
      </c>
      <c r="O11" s="150" t="str">
        <f t="shared" si="0"/>
        <v>4-408</v>
      </c>
      <c r="P11" s="179">
        <f t="shared" si="1"/>
        <v>40770.720000000001</v>
      </c>
      <c r="Q11" s="179">
        <f t="shared" si="2"/>
        <v>-91899.679000000004</v>
      </c>
      <c r="R11" s="179" t="str">
        <f t="shared" si="3"/>
        <v/>
      </c>
      <c r="S11" s="179" t="str">
        <f t="shared" si="4"/>
        <v/>
      </c>
      <c r="U11" s="178">
        <v>7</v>
      </c>
      <c r="V11" s="150" t="str">
        <f t="shared" si="5"/>
        <v>4-408</v>
      </c>
      <c r="W11" s="162">
        <f t="shared" si="6"/>
        <v>40770.720000000001</v>
      </c>
      <c r="X11" s="162">
        <f t="shared" si="7"/>
        <v>-91899.679000000004</v>
      </c>
      <c r="Y11" s="162" t="str">
        <f t="shared" si="8"/>
        <v/>
      </c>
      <c r="Z11" s="162" t="str">
        <f t="shared" si="9"/>
        <v/>
      </c>
    </row>
    <row r="12" spans="2:26">
      <c r="B12" s="154"/>
      <c r="C12" s="155">
        <v>8</v>
      </c>
      <c r="D12" s="17" t="s">
        <v>59</v>
      </c>
      <c r="E12" s="18">
        <v>40751.707999999999</v>
      </c>
      <c r="F12" s="18">
        <v>-91890.183999999994</v>
      </c>
      <c r="G12" s="26"/>
      <c r="H12" s="33"/>
      <c r="K12" s="176">
        <v>8</v>
      </c>
      <c r="L12" s="150" t="str">
        <f>IF(B12="","",COUNTA($B$5:B12))</f>
        <v/>
      </c>
      <c r="M12" s="150">
        <f>IF(C12&gt;$D$35,"",IF(B12="◯","",2+C12-COUNTA($B$5:B12)))</f>
        <v>8</v>
      </c>
      <c r="N12" s="177">
        <f t="shared" si="10"/>
        <v>8</v>
      </c>
      <c r="O12" s="150" t="str">
        <f t="shared" si="0"/>
        <v>4-409</v>
      </c>
      <c r="P12" s="179">
        <f t="shared" si="1"/>
        <v>40751.707999999999</v>
      </c>
      <c r="Q12" s="179">
        <f t="shared" si="2"/>
        <v>-91890.183999999994</v>
      </c>
      <c r="R12" s="179" t="str">
        <f t="shared" si="3"/>
        <v/>
      </c>
      <c r="S12" s="179" t="str">
        <f t="shared" si="4"/>
        <v/>
      </c>
      <c r="U12" s="178">
        <v>8</v>
      </c>
      <c r="V12" s="150" t="str">
        <f t="shared" si="5"/>
        <v>4-409</v>
      </c>
      <c r="W12" s="162">
        <f t="shared" si="6"/>
        <v>40751.707999999999</v>
      </c>
      <c r="X12" s="162">
        <f t="shared" si="7"/>
        <v>-91890.183999999994</v>
      </c>
      <c r="Y12" s="162" t="str">
        <f t="shared" si="8"/>
        <v/>
      </c>
      <c r="Z12" s="162" t="str">
        <f t="shared" si="9"/>
        <v/>
      </c>
    </row>
    <row r="13" spans="2:26">
      <c r="B13" s="154"/>
      <c r="C13" s="155">
        <v>9</v>
      </c>
      <c r="D13" s="17"/>
      <c r="E13" s="18"/>
      <c r="F13" s="18"/>
      <c r="G13" s="26"/>
      <c r="H13" s="33"/>
      <c r="K13" s="176">
        <v>9</v>
      </c>
      <c r="L13" s="150" t="str">
        <f>IF(B13="","",COUNTA($B$5:B13))</f>
        <v/>
      </c>
      <c r="M13" s="150" t="str">
        <f>IF(C13&gt;$D$35,"",IF(B13="◯","",2+C13-COUNTA($B$5:B13)))</f>
        <v/>
      </c>
      <c r="N13" s="177" t="str">
        <f t="shared" si="10"/>
        <v/>
      </c>
      <c r="O13" s="150" t="str">
        <f t="shared" si="0"/>
        <v/>
      </c>
      <c r="P13" s="179" t="str">
        <f t="shared" si="1"/>
        <v/>
      </c>
      <c r="Q13" s="179" t="str">
        <f t="shared" si="2"/>
        <v/>
      </c>
      <c r="R13" s="179" t="str">
        <f t="shared" si="3"/>
        <v/>
      </c>
      <c r="S13" s="179" t="str">
        <f t="shared" si="4"/>
        <v/>
      </c>
      <c r="U13" s="178">
        <v>9</v>
      </c>
      <c r="V13" s="150" t="str">
        <f t="shared" si="5"/>
        <v/>
      </c>
      <c r="W13" s="162" t="str">
        <f t="shared" si="6"/>
        <v/>
      </c>
      <c r="X13" s="162" t="str">
        <f t="shared" si="7"/>
        <v/>
      </c>
      <c r="Y13" s="162" t="str">
        <f t="shared" si="8"/>
        <v/>
      </c>
      <c r="Z13" s="162" t="str">
        <f t="shared" si="9"/>
        <v/>
      </c>
    </row>
    <row r="14" spans="2:26">
      <c r="B14" s="154"/>
      <c r="C14" s="155">
        <v>10</v>
      </c>
      <c r="D14" s="17"/>
      <c r="E14" s="18"/>
      <c r="F14" s="18"/>
      <c r="G14" s="18"/>
      <c r="H14" s="105"/>
      <c r="K14" s="176">
        <v>10</v>
      </c>
      <c r="L14" s="150" t="str">
        <f>IF(B14="","",COUNTA($B$5:B14))</f>
        <v/>
      </c>
      <c r="M14" s="150" t="str">
        <f>IF(C14&gt;$D$35,"",IF(B14="◯","",2+C14-COUNTA($B$5:B14)))</f>
        <v/>
      </c>
      <c r="N14" s="177" t="str">
        <f t="shared" si="10"/>
        <v/>
      </c>
      <c r="O14" s="150" t="str">
        <f t="shared" si="0"/>
        <v/>
      </c>
      <c r="P14" s="179" t="str">
        <f t="shared" si="1"/>
        <v/>
      </c>
      <c r="Q14" s="179" t="str">
        <f t="shared" si="2"/>
        <v/>
      </c>
      <c r="R14" s="179" t="str">
        <f t="shared" si="3"/>
        <v/>
      </c>
      <c r="S14" s="179" t="str">
        <f t="shared" si="4"/>
        <v/>
      </c>
      <c r="U14" s="178">
        <v>10</v>
      </c>
      <c r="V14" s="150" t="str">
        <f t="shared" si="5"/>
        <v/>
      </c>
      <c r="W14" s="162" t="str">
        <f t="shared" si="6"/>
        <v/>
      </c>
      <c r="X14" s="162" t="str">
        <f t="shared" si="7"/>
        <v/>
      </c>
      <c r="Y14" s="162" t="str">
        <f t="shared" si="8"/>
        <v/>
      </c>
      <c r="Z14" s="162" t="str">
        <f t="shared" si="9"/>
        <v/>
      </c>
    </row>
    <row r="15" spans="2:26">
      <c r="B15" s="154"/>
      <c r="C15" s="155">
        <v>11</v>
      </c>
      <c r="D15" s="17"/>
      <c r="E15" s="18"/>
      <c r="F15" s="18"/>
      <c r="G15" s="26"/>
      <c r="H15" s="33"/>
      <c r="K15" s="176">
        <v>11</v>
      </c>
      <c r="L15" s="150" t="str">
        <f>IF(B15="","",COUNTA($B$5:B15))</f>
        <v/>
      </c>
      <c r="M15" s="150" t="str">
        <f>IF(C15&gt;$D$35,"",IF(B15="◯","",2+C15-COUNTA($B$5:B15)))</f>
        <v/>
      </c>
      <c r="N15" s="177" t="str">
        <f t="shared" si="10"/>
        <v/>
      </c>
      <c r="O15" s="150" t="str">
        <f t="shared" si="0"/>
        <v/>
      </c>
      <c r="P15" s="179" t="str">
        <f t="shared" si="1"/>
        <v/>
      </c>
      <c r="Q15" s="179" t="str">
        <f t="shared" si="2"/>
        <v/>
      </c>
      <c r="R15" s="179" t="str">
        <f t="shared" si="3"/>
        <v/>
      </c>
      <c r="S15" s="179" t="str">
        <f t="shared" si="4"/>
        <v/>
      </c>
      <c r="U15" s="178">
        <v>11</v>
      </c>
      <c r="V15" s="150" t="str">
        <f t="shared" si="5"/>
        <v/>
      </c>
      <c r="W15" s="162" t="str">
        <f t="shared" si="6"/>
        <v/>
      </c>
      <c r="X15" s="162" t="str">
        <f t="shared" si="7"/>
        <v/>
      </c>
      <c r="Y15" s="162" t="str">
        <f t="shared" si="8"/>
        <v/>
      </c>
      <c r="Z15" s="162" t="str">
        <f t="shared" si="9"/>
        <v/>
      </c>
    </row>
    <row r="16" spans="2:26">
      <c r="B16" s="154"/>
      <c r="C16" s="155">
        <v>12</v>
      </c>
      <c r="D16" s="17"/>
      <c r="E16" s="18"/>
      <c r="F16" s="18"/>
      <c r="G16" s="26"/>
      <c r="H16" s="33"/>
      <c r="K16" s="176">
        <v>12</v>
      </c>
      <c r="L16" s="150" t="str">
        <f>IF(B16="","",COUNTA($B$5:B16))</f>
        <v/>
      </c>
      <c r="M16" s="150" t="str">
        <f>IF(C16&gt;$D$35,"",IF(B16="◯","",2+C16-COUNTA($B$5:B16)))</f>
        <v/>
      </c>
      <c r="N16" s="177" t="str">
        <f t="shared" si="10"/>
        <v/>
      </c>
      <c r="O16" s="150" t="str">
        <f t="shared" si="0"/>
        <v/>
      </c>
      <c r="P16" s="179" t="str">
        <f t="shared" si="1"/>
        <v/>
      </c>
      <c r="Q16" s="179" t="str">
        <f t="shared" si="2"/>
        <v/>
      </c>
      <c r="R16" s="179" t="str">
        <f t="shared" si="3"/>
        <v/>
      </c>
      <c r="S16" s="179" t="str">
        <f t="shared" si="4"/>
        <v/>
      </c>
      <c r="U16" s="178">
        <v>12</v>
      </c>
      <c r="V16" s="150" t="str">
        <f t="shared" si="5"/>
        <v/>
      </c>
      <c r="W16" s="162" t="str">
        <f t="shared" si="6"/>
        <v/>
      </c>
      <c r="X16" s="162" t="str">
        <f t="shared" si="7"/>
        <v/>
      </c>
      <c r="Y16" s="162" t="str">
        <f t="shared" si="8"/>
        <v/>
      </c>
      <c r="Z16" s="162" t="str">
        <f t="shared" si="9"/>
        <v/>
      </c>
    </row>
    <row r="17" spans="2:26">
      <c r="B17" s="154"/>
      <c r="C17" s="155">
        <v>13</v>
      </c>
      <c r="D17" s="17"/>
      <c r="E17" s="26"/>
      <c r="F17" s="26"/>
      <c r="G17" s="26"/>
      <c r="H17" s="33"/>
      <c r="K17" s="176">
        <v>13</v>
      </c>
      <c r="L17" s="150" t="str">
        <f>IF(B17="","",COUNTA($B$5:B17))</f>
        <v/>
      </c>
      <c r="M17" s="150" t="str">
        <f>IF(C17&gt;$D$35,"",IF(B17="◯","",2+C17-COUNTA($B$5:B17)))</f>
        <v/>
      </c>
      <c r="N17" s="177" t="str">
        <f t="shared" si="10"/>
        <v/>
      </c>
      <c r="O17" s="150" t="str">
        <f t="shared" si="0"/>
        <v/>
      </c>
      <c r="P17" s="179" t="str">
        <f t="shared" si="1"/>
        <v/>
      </c>
      <c r="Q17" s="179" t="str">
        <f t="shared" si="2"/>
        <v/>
      </c>
      <c r="R17" s="179" t="str">
        <f t="shared" si="3"/>
        <v/>
      </c>
      <c r="S17" s="179" t="str">
        <f t="shared" si="4"/>
        <v/>
      </c>
      <c r="U17" s="178">
        <v>13</v>
      </c>
      <c r="V17" s="150" t="str">
        <f t="shared" si="5"/>
        <v/>
      </c>
      <c r="W17" s="162" t="str">
        <f t="shared" si="6"/>
        <v/>
      </c>
      <c r="X17" s="162" t="str">
        <f t="shared" si="7"/>
        <v/>
      </c>
      <c r="Y17" s="162" t="str">
        <f t="shared" si="8"/>
        <v/>
      </c>
      <c r="Z17" s="162" t="str">
        <f t="shared" si="9"/>
        <v/>
      </c>
    </row>
    <row r="18" spans="2:26">
      <c r="B18" s="154"/>
      <c r="C18" s="155">
        <v>14</v>
      </c>
      <c r="D18" s="17"/>
      <c r="E18" s="26"/>
      <c r="F18" s="26"/>
      <c r="G18" s="26"/>
      <c r="H18" s="33"/>
      <c r="K18" s="176">
        <v>14</v>
      </c>
      <c r="L18" s="150" t="str">
        <f>IF(B18="","",COUNTA($B$5:B18))</f>
        <v/>
      </c>
      <c r="M18" s="150" t="str">
        <f>IF(C18&gt;$D$35,"",IF(B18="◯","",2+C18-COUNTA($B$5:B18)))</f>
        <v/>
      </c>
      <c r="N18" s="177" t="str">
        <f t="shared" si="10"/>
        <v/>
      </c>
      <c r="O18" s="150" t="str">
        <f t="shared" si="0"/>
        <v/>
      </c>
      <c r="P18" s="179" t="str">
        <f t="shared" si="1"/>
        <v/>
      </c>
      <c r="Q18" s="179" t="str">
        <f t="shared" si="2"/>
        <v/>
      </c>
      <c r="R18" s="179" t="str">
        <f t="shared" si="3"/>
        <v/>
      </c>
      <c r="S18" s="179" t="str">
        <f t="shared" si="4"/>
        <v/>
      </c>
      <c r="U18" s="178">
        <v>14</v>
      </c>
      <c r="V18" s="150" t="str">
        <f t="shared" si="5"/>
        <v/>
      </c>
      <c r="W18" s="162" t="str">
        <f t="shared" si="6"/>
        <v/>
      </c>
      <c r="X18" s="162" t="str">
        <f t="shared" si="7"/>
        <v/>
      </c>
      <c r="Y18" s="162" t="str">
        <f t="shared" si="8"/>
        <v/>
      </c>
      <c r="Z18" s="162" t="str">
        <f t="shared" si="9"/>
        <v/>
      </c>
    </row>
    <row r="19" spans="2:26">
      <c r="B19" s="154"/>
      <c r="C19" s="155">
        <v>15</v>
      </c>
      <c r="D19" s="17"/>
      <c r="E19" s="26"/>
      <c r="F19" s="26"/>
      <c r="G19" s="26"/>
      <c r="H19" s="33"/>
      <c r="K19" s="176">
        <v>15</v>
      </c>
      <c r="L19" s="150" t="str">
        <f>IF(B19="","",COUNTA($B$5:B19))</f>
        <v/>
      </c>
      <c r="M19" s="150" t="str">
        <f>IF(C19&gt;$D$35,"",IF(B19="◯","",2+C19-COUNTA($B$5:B19)))</f>
        <v/>
      </c>
      <c r="N19" s="177" t="str">
        <f t="shared" si="10"/>
        <v/>
      </c>
      <c r="O19" s="150" t="str">
        <f t="shared" si="0"/>
        <v/>
      </c>
      <c r="P19" s="179" t="str">
        <f t="shared" si="1"/>
        <v/>
      </c>
      <c r="Q19" s="179" t="str">
        <f t="shared" si="2"/>
        <v/>
      </c>
      <c r="R19" s="179" t="str">
        <f t="shared" si="3"/>
        <v/>
      </c>
      <c r="S19" s="179" t="str">
        <f t="shared" si="4"/>
        <v/>
      </c>
      <c r="U19" s="178">
        <v>15</v>
      </c>
      <c r="V19" s="150" t="str">
        <f t="shared" si="5"/>
        <v/>
      </c>
      <c r="W19" s="162" t="str">
        <f t="shared" si="6"/>
        <v/>
      </c>
      <c r="X19" s="162" t="str">
        <f t="shared" si="7"/>
        <v/>
      </c>
      <c r="Y19" s="162" t="str">
        <f t="shared" si="8"/>
        <v/>
      </c>
      <c r="Z19" s="162" t="str">
        <f t="shared" si="9"/>
        <v/>
      </c>
    </row>
    <row r="20" spans="2:26">
      <c r="B20" s="154"/>
      <c r="C20" s="155">
        <v>16</v>
      </c>
      <c r="D20" s="17"/>
      <c r="E20" s="18"/>
      <c r="F20" s="18"/>
      <c r="G20" s="26"/>
      <c r="H20" s="33"/>
      <c r="K20" s="176">
        <v>16</v>
      </c>
      <c r="L20" s="150" t="str">
        <f>IF(B20="","",COUNTA($B$5:B20))</f>
        <v/>
      </c>
      <c r="M20" s="150" t="str">
        <f>IF(C20&gt;$D$35,"",IF(B20="◯","",2+C20-COUNTA($B$5:B20)))</f>
        <v/>
      </c>
      <c r="N20" s="177" t="str">
        <f t="shared" si="10"/>
        <v/>
      </c>
      <c r="O20" s="150" t="str">
        <f t="shared" si="0"/>
        <v/>
      </c>
      <c r="P20" s="179" t="str">
        <f t="shared" si="1"/>
        <v/>
      </c>
      <c r="Q20" s="179" t="str">
        <f t="shared" si="2"/>
        <v/>
      </c>
      <c r="R20" s="179" t="str">
        <f t="shared" si="3"/>
        <v/>
      </c>
      <c r="S20" s="179" t="str">
        <f t="shared" si="4"/>
        <v/>
      </c>
      <c r="U20" s="178">
        <v>16</v>
      </c>
      <c r="V20" s="150" t="str">
        <f t="shared" si="5"/>
        <v/>
      </c>
      <c r="W20" s="162" t="str">
        <f t="shared" si="6"/>
        <v/>
      </c>
      <c r="X20" s="162" t="str">
        <f t="shared" si="7"/>
        <v/>
      </c>
      <c r="Y20" s="162" t="str">
        <f t="shared" si="8"/>
        <v/>
      </c>
      <c r="Z20" s="162" t="str">
        <f t="shared" si="9"/>
        <v/>
      </c>
    </row>
    <row r="21" spans="2:26">
      <c r="B21" s="154"/>
      <c r="C21" s="155">
        <v>17</v>
      </c>
      <c r="D21" s="17"/>
      <c r="E21" s="18"/>
      <c r="F21" s="18"/>
      <c r="G21" s="26"/>
      <c r="H21" s="33"/>
      <c r="K21" s="176">
        <v>17</v>
      </c>
      <c r="L21" s="150" t="str">
        <f>IF(B21="","",COUNTA($B$5:B21))</f>
        <v/>
      </c>
      <c r="M21" s="150" t="str">
        <f>IF(C21&gt;$D$35,"",IF(B21="◯","",2+C21-COUNTA($B$5:B21)))</f>
        <v/>
      </c>
      <c r="N21" s="177" t="str">
        <f t="shared" si="10"/>
        <v/>
      </c>
      <c r="O21" s="150" t="str">
        <f t="shared" si="0"/>
        <v/>
      </c>
      <c r="P21" s="179" t="str">
        <f t="shared" si="1"/>
        <v/>
      </c>
      <c r="Q21" s="179" t="str">
        <f t="shared" si="2"/>
        <v/>
      </c>
      <c r="R21" s="179" t="str">
        <f t="shared" si="3"/>
        <v/>
      </c>
      <c r="S21" s="179" t="str">
        <f t="shared" si="4"/>
        <v/>
      </c>
      <c r="U21" s="178">
        <v>17</v>
      </c>
      <c r="V21" s="150" t="str">
        <f t="shared" si="5"/>
        <v/>
      </c>
      <c r="W21" s="162" t="str">
        <f t="shared" si="6"/>
        <v/>
      </c>
      <c r="X21" s="162" t="str">
        <f t="shared" si="7"/>
        <v/>
      </c>
      <c r="Y21" s="162" t="str">
        <f t="shared" si="8"/>
        <v/>
      </c>
      <c r="Z21" s="162" t="str">
        <f t="shared" si="9"/>
        <v/>
      </c>
    </row>
    <row r="22" spans="2:26">
      <c r="B22" s="154"/>
      <c r="C22" s="155">
        <v>18</v>
      </c>
      <c r="D22" s="17"/>
      <c r="E22" s="18"/>
      <c r="F22" s="18"/>
      <c r="G22" s="26"/>
      <c r="H22" s="33"/>
      <c r="K22" s="176">
        <v>18</v>
      </c>
      <c r="L22" s="150" t="str">
        <f>IF(B22="","",COUNTA($B$5:B22))</f>
        <v/>
      </c>
      <c r="M22" s="150" t="str">
        <f>IF(C22&gt;$D$35,"",IF(B22="◯","",2+C22-COUNTA($B$5:B22)))</f>
        <v/>
      </c>
      <c r="N22" s="177" t="str">
        <f t="shared" si="10"/>
        <v/>
      </c>
      <c r="O22" s="150" t="str">
        <f t="shared" si="0"/>
        <v/>
      </c>
      <c r="P22" s="179" t="str">
        <f t="shared" si="1"/>
        <v/>
      </c>
      <c r="Q22" s="179" t="str">
        <f t="shared" si="2"/>
        <v/>
      </c>
      <c r="R22" s="179" t="str">
        <f t="shared" si="3"/>
        <v/>
      </c>
      <c r="S22" s="179" t="str">
        <f t="shared" si="4"/>
        <v/>
      </c>
      <c r="U22" s="178">
        <v>18</v>
      </c>
      <c r="V22" s="150" t="str">
        <f t="shared" si="5"/>
        <v/>
      </c>
      <c r="W22" s="162" t="str">
        <f t="shared" si="6"/>
        <v/>
      </c>
      <c r="X22" s="162" t="str">
        <f t="shared" si="7"/>
        <v/>
      </c>
      <c r="Y22" s="162" t="str">
        <f t="shared" si="8"/>
        <v/>
      </c>
      <c r="Z22" s="162" t="str">
        <f t="shared" si="9"/>
        <v/>
      </c>
    </row>
    <row r="23" spans="2:26">
      <c r="B23" s="154"/>
      <c r="C23" s="155">
        <v>19</v>
      </c>
      <c r="D23" s="17"/>
      <c r="E23" s="18"/>
      <c r="F23" s="18"/>
      <c r="G23" s="26"/>
      <c r="H23" s="33"/>
      <c r="K23" s="176">
        <v>19</v>
      </c>
      <c r="L23" s="150" t="str">
        <f>IF(B23="","",COUNTA($B$5:B23))</f>
        <v/>
      </c>
      <c r="M23" s="150" t="str">
        <f>IF(C23&gt;$D$35,"",IF(B23="◯","",2+C23-COUNTA($B$5:B23)))</f>
        <v/>
      </c>
      <c r="N23" s="177" t="str">
        <f t="shared" si="10"/>
        <v/>
      </c>
      <c r="O23" s="150" t="str">
        <f t="shared" si="0"/>
        <v/>
      </c>
      <c r="P23" s="179" t="str">
        <f t="shared" si="1"/>
        <v/>
      </c>
      <c r="Q23" s="179" t="str">
        <f t="shared" si="2"/>
        <v/>
      </c>
      <c r="R23" s="179" t="str">
        <f t="shared" si="3"/>
        <v/>
      </c>
      <c r="S23" s="179" t="str">
        <f t="shared" si="4"/>
        <v/>
      </c>
      <c r="U23" s="178">
        <v>19</v>
      </c>
      <c r="V23" s="150" t="str">
        <f t="shared" si="5"/>
        <v/>
      </c>
      <c r="W23" s="162" t="str">
        <f t="shared" si="6"/>
        <v/>
      </c>
      <c r="X23" s="162" t="str">
        <f t="shared" si="7"/>
        <v/>
      </c>
      <c r="Y23" s="162" t="str">
        <f t="shared" si="8"/>
        <v/>
      </c>
      <c r="Z23" s="162" t="str">
        <f t="shared" si="9"/>
        <v/>
      </c>
    </row>
    <row r="24" spans="2:26">
      <c r="B24" s="154"/>
      <c r="C24" s="155">
        <v>20</v>
      </c>
      <c r="D24" s="17"/>
      <c r="E24" s="18"/>
      <c r="F24" s="18"/>
      <c r="G24" s="26"/>
      <c r="H24" s="33"/>
      <c r="K24" s="176">
        <v>20</v>
      </c>
      <c r="L24" s="150" t="str">
        <f>IF(B24="","",COUNTA($B$5:B24))</f>
        <v/>
      </c>
      <c r="M24" s="150" t="str">
        <f>IF(C24&gt;$D$35,"",IF(B24="◯","",2+C24-COUNTA($B$5:B24)))</f>
        <v/>
      </c>
      <c r="N24" s="177" t="str">
        <f t="shared" si="10"/>
        <v/>
      </c>
      <c r="O24" s="150" t="str">
        <f t="shared" si="0"/>
        <v/>
      </c>
      <c r="P24" s="179" t="str">
        <f t="shared" si="1"/>
        <v/>
      </c>
      <c r="Q24" s="179" t="str">
        <f t="shared" si="2"/>
        <v/>
      </c>
      <c r="R24" s="179" t="str">
        <f t="shared" si="3"/>
        <v/>
      </c>
      <c r="S24" s="179" t="str">
        <f t="shared" si="4"/>
        <v/>
      </c>
      <c r="U24" s="178">
        <v>20</v>
      </c>
      <c r="V24" s="150" t="str">
        <f t="shared" si="5"/>
        <v/>
      </c>
      <c r="W24" s="162" t="str">
        <f t="shared" si="6"/>
        <v/>
      </c>
      <c r="X24" s="162" t="str">
        <f t="shared" si="7"/>
        <v/>
      </c>
      <c r="Y24" s="162" t="str">
        <f t="shared" si="8"/>
        <v/>
      </c>
      <c r="Z24" s="162" t="str">
        <f t="shared" si="9"/>
        <v/>
      </c>
    </row>
    <row r="25" spans="2:26">
      <c r="B25" s="154"/>
      <c r="C25" s="155">
        <v>21</v>
      </c>
      <c r="D25" s="17"/>
      <c r="E25" s="18"/>
      <c r="F25" s="18"/>
      <c r="G25" s="26"/>
      <c r="H25" s="33"/>
      <c r="K25" s="176">
        <v>21</v>
      </c>
      <c r="L25" s="150" t="str">
        <f>IF(B25="","",COUNTA($B$5:B25))</f>
        <v/>
      </c>
      <c r="M25" s="150" t="str">
        <f>IF(C25&gt;$D$35,"",IF(B25="◯","",2+C25-COUNTA($B$5:B25)))</f>
        <v/>
      </c>
      <c r="N25" s="177" t="str">
        <f t="shared" si="10"/>
        <v/>
      </c>
      <c r="O25" s="150" t="str">
        <f t="shared" si="0"/>
        <v/>
      </c>
      <c r="P25" s="179" t="str">
        <f t="shared" si="1"/>
        <v/>
      </c>
      <c r="Q25" s="179" t="str">
        <f t="shared" si="2"/>
        <v/>
      </c>
      <c r="R25" s="179" t="str">
        <f t="shared" si="3"/>
        <v/>
      </c>
      <c r="S25" s="179" t="str">
        <f t="shared" si="4"/>
        <v/>
      </c>
      <c r="U25" s="178">
        <v>21</v>
      </c>
      <c r="V25" s="150" t="str">
        <f t="shared" si="5"/>
        <v/>
      </c>
      <c r="W25" s="162" t="str">
        <f t="shared" si="6"/>
        <v/>
      </c>
      <c r="X25" s="162" t="str">
        <f t="shared" si="7"/>
        <v/>
      </c>
      <c r="Y25" s="162" t="str">
        <f t="shared" si="8"/>
        <v/>
      </c>
      <c r="Z25" s="162" t="str">
        <f t="shared" si="9"/>
        <v/>
      </c>
    </row>
    <row r="26" spans="2:26">
      <c r="B26" s="154"/>
      <c r="C26" s="155">
        <v>22</v>
      </c>
      <c r="D26" s="17"/>
      <c r="E26" s="18"/>
      <c r="F26" s="18"/>
      <c r="G26" s="26"/>
      <c r="H26" s="33"/>
      <c r="K26" s="176">
        <v>22</v>
      </c>
      <c r="L26" s="150" t="str">
        <f>IF(B26="","",COUNTA($B$5:B26))</f>
        <v/>
      </c>
      <c r="M26" s="150" t="str">
        <f>IF(C26&gt;$D$35,"",IF(B26="◯","",2+C26-COUNTA($B$5:B26)))</f>
        <v/>
      </c>
      <c r="N26" s="177" t="str">
        <f t="shared" si="10"/>
        <v/>
      </c>
      <c r="O26" s="150" t="str">
        <f t="shared" si="0"/>
        <v/>
      </c>
      <c r="P26" s="179" t="str">
        <f t="shared" si="1"/>
        <v/>
      </c>
      <c r="Q26" s="179" t="str">
        <f t="shared" si="2"/>
        <v/>
      </c>
      <c r="R26" s="179" t="str">
        <f t="shared" si="3"/>
        <v/>
      </c>
      <c r="S26" s="179" t="str">
        <f t="shared" si="4"/>
        <v/>
      </c>
      <c r="U26" s="178">
        <v>22</v>
      </c>
      <c r="V26" s="150" t="str">
        <f t="shared" si="5"/>
        <v/>
      </c>
      <c r="W26" s="162" t="str">
        <f t="shared" si="6"/>
        <v/>
      </c>
      <c r="X26" s="162" t="str">
        <f t="shared" si="7"/>
        <v/>
      </c>
      <c r="Y26" s="162" t="str">
        <f t="shared" si="8"/>
        <v/>
      </c>
      <c r="Z26" s="162" t="str">
        <f t="shared" si="9"/>
        <v/>
      </c>
    </row>
    <row r="27" spans="2:26">
      <c r="B27" s="154"/>
      <c r="C27" s="155">
        <v>23</v>
      </c>
      <c r="D27" s="17"/>
      <c r="E27" s="18"/>
      <c r="F27" s="18"/>
      <c r="G27" s="26"/>
      <c r="H27" s="33"/>
      <c r="K27" s="176">
        <v>23</v>
      </c>
      <c r="L27" s="150" t="str">
        <f>IF(B27="","",COUNTA($B$5:B27))</f>
        <v/>
      </c>
      <c r="M27" s="150" t="str">
        <f>IF(C27&gt;$D$35,"",IF(B27="◯","",2+C27-COUNTA($B$5:B27)))</f>
        <v/>
      </c>
      <c r="N27" s="177" t="str">
        <f t="shared" si="10"/>
        <v/>
      </c>
      <c r="O27" s="150" t="str">
        <f t="shared" si="0"/>
        <v/>
      </c>
      <c r="P27" s="179" t="str">
        <f t="shared" si="1"/>
        <v/>
      </c>
      <c r="Q27" s="179" t="str">
        <f t="shared" si="2"/>
        <v/>
      </c>
      <c r="R27" s="179" t="str">
        <f t="shared" si="3"/>
        <v/>
      </c>
      <c r="S27" s="179" t="str">
        <f t="shared" si="4"/>
        <v/>
      </c>
      <c r="U27" s="178">
        <v>23</v>
      </c>
      <c r="V27" s="150" t="str">
        <f t="shared" si="5"/>
        <v/>
      </c>
      <c r="W27" s="162" t="str">
        <f t="shared" si="6"/>
        <v/>
      </c>
      <c r="X27" s="162" t="str">
        <f t="shared" si="7"/>
        <v/>
      </c>
      <c r="Y27" s="162" t="str">
        <f t="shared" si="8"/>
        <v/>
      </c>
      <c r="Z27" s="162" t="str">
        <f t="shared" si="9"/>
        <v/>
      </c>
    </row>
    <row r="28" spans="2:26">
      <c r="B28" s="154"/>
      <c r="C28" s="155">
        <v>24</v>
      </c>
      <c r="D28" s="17"/>
      <c r="E28" s="18"/>
      <c r="F28" s="18"/>
      <c r="G28" s="26"/>
      <c r="H28" s="33"/>
      <c r="K28" s="176">
        <v>24</v>
      </c>
      <c r="L28" s="150" t="str">
        <f>IF(B28="","",COUNTA($B$5:B28))</f>
        <v/>
      </c>
      <c r="M28" s="150" t="str">
        <f>IF(C28&gt;$D$35,"",IF(B28="◯","",2+C28-COUNTA($B$5:B28)))</f>
        <v/>
      </c>
      <c r="N28" s="177" t="str">
        <f t="shared" si="10"/>
        <v/>
      </c>
      <c r="O28" s="150" t="str">
        <f t="shared" si="0"/>
        <v/>
      </c>
      <c r="P28" s="179" t="str">
        <f t="shared" si="1"/>
        <v/>
      </c>
      <c r="Q28" s="179" t="str">
        <f t="shared" si="2"/>
        <v/>
      </c>
      <c r="R28" s="179" t="str">
        <f t="shared" si="3"/>
        <v/>
      </c>
      <c r="S28" s="179" t="str">
        <f t="shared" si="4"/>
        <v/>
      </c>
      <c r="U28" s="178">
        <v>24</v>
      </c>
      <c r="V28" s="150" t="str">
        <f t="shared" si="5"/>
        <v/>
      </c>
      <c r="W28" s="162" t="str">
        <f t="shared" si="6"/>
        <v/>
      </c>
      <c r="X28" s="162" t="str">
        <f t="shared" si="7"/>
        <v/>
      </c>
      <c r="Y28" s="162" t="str">
        <f t="shared" si="8"/>
        <v/>
      </c>
      <c r="Z28" s="162" t="str">
        <f t="shared" si="9"/>
        <v/>
      </c>
    </row>
    <row r="29" spans="2:26">
      <c r="B29" s="154"/>
      <c r="C29" s="155">
        <v>25</v>
      </c>
      <c r="D29" s="17"/>
      <c r="E29" s="18"/>
      <c r="F29" s="18"/>
      <c r="G29" s="26"/>
      <c r="H29" s="33"/>
      <c r="K29" s="176">
        <v>25</v>
      </c>
      <c r="L29" s="150" t="str">
        <f>IF(B29="","",COUNTA($B$5:B29))</f>
        <v/>
      </c>
      <c r="M29" s="150" t="str">
        <f>IF(C29&gt;$D$35,"",IF(B29="◯","",2+C29-COUNTA($B$5:B29)))</f>
        <v/>
      </c>
      <c r="N29" s="177" t="str">
        <f t="shared" si="10"/>
        <v/>
      </c>
      <c r="O29" s="150" t="str">
        <f t="shared" si="0"/>
        <v/>
      </c>
      <c r="P29" s="179" t="str">
        <f t="shared" si="1"/>
        <v/>
      </c>
      <c r="Q29" s="179" t="str">
        <f t="shared" si="2"/>
        <v/>
      </c>
      <c r="R29" s="179" t="str">
        <f t="shared" si="3"/>
        <v/>
      </c>
      <c r="S29" s="179" t="str">
        <f t="shared" si="4"/>
        <v/>
      </c>
      <c r="U29" s="178">
        <v>25</v>
      </c>
      <c r="V29" s="150" t="str">
        <f t="shared" si="5"/>
        <v/>
      </c>
      <c r="W29" s="162" t="str">
        <f t="shared" si="6"/>
        <v/>
      </c>
      <c r="X29" s="162" t="str">
        <f t="shared" si="7"/>
        <v/>
      </c>
      <c r="Y29" s="162" t="str">
        <f t="shared" si="8"/>
        <v/>
      </c>
      <c r="Z29" s="162" t="str">
        <f t="shared" si="9"/>
        <v/>
      </c>
    </row>
    <row r="30" spans="2:26">
      <c r="B30" s="154"/>
      <c r="C30" s="155">
        <v>26</v>
      </c>
      <c r="D30" s="17"/>
      <c r="E30" s="18"/>
      <c r="F30" s="18"/>
      <c r="G30" s="26"/>
      <c r="H30" s="33"/>
      <c r="K30" s="176">
        <v>26</v>
      </c>
      <c r="L30" s="150" t="str">
        <f>IF(B30="","",COUNTA($B$5:B30))</f>
        <v/>
      </c>
      <c r="M30" s="150" t="str">
        <f>IF(C30&gt;$D$35,"",IF(B30="◯","",2+C30-COUNTA($B$5:B30)))</f>
        <v/>
      </c>
      <c r="N30" s="177" t="str">
        <f t="shared" si="10"/>
        <v/>
      </c>
      <c r="O30" s="150" t="str">
        <f t="shared" si="0"/>
        <v/>
      </c>
      <c r="P30" s="179" t="str">
        <f t="shared" si="1"/>
        <v/>
      </c>
      <c r="Q30" s="179" t="str">
        <f t="shared" si="2"/>
        <v/>
      </c>
      <c r="R30" s="179" t="str">
        <f t="shared" si="3"/>
        <v/>
      </c>
      <c r="S30" s="179" t="str">
        <f t="shared" si="4"/>
        <v/>
      </c>
      <c r="U30" s="178">
        <v>26</v>
      </c>
      <c r="V30" s="150" t="str">
        <f t="shared" si="5"/>
        <v/>
      </c>
      <c r="W30" s="162" t="str">
        <f t="shared" si="6"/>
        <v/>
      </c>
      <c r="X30" s="162" t="str">
        <f t="shared" si="7"/>
        <v/>
      </c>
      <c r="Y30" s="162" t="str">
        <f t="shared" si="8"/>
        <v/>
      </c>
      <c r="Z30" s="162" t="str">
        <f t="shared" si="9"/>
        <v/>
      </c>
    </row>
    <row r="31" spans="2:26">
      <c r="B31" s="154"/>
      <c r="C31" s="155">
        <v>27</v>
      </c>
      <c r="D31" s="17"/>
      <c r="E31" s="18"/>
      <c r="F31" s="18"/>
      <c r="G31" s="26"/>
      <c r="H31" s="33"/>
      <c r="K31" s="176">
        <v>27</v>
      </c>
      <c r="L31" s="150" t="str">
        <f>IF(B31="","",COUNTA($B$5:B31))</f>
        <v/>
      </c>
      <c r="M31" s="150" t="str">
        <f>IF(C31&gt;$D$35,"",IF(B31="◯","",2+C31-COUNTA($B$5:B31)))</f>
        <v/>
      </c>
      <c r="N31" s="177" t="str">
        <f t="shared" si="10"/>
        <v/>
      </c>
      <c r="O31" s="150" t="str">
        <f t="shared" si="0"/>
        <v/>
      </c>
      <c r="P31" s="179" t="str">
        <f t="shared" si="1"/>
        <v/>
      </c>
      <c r="Q31" s="179" t="str">
        <f t="shared" si="2"/>
        <v/>
      </c>
      <c r="R31" s="179" t="str">
        <f t="shared" si="3"/>
        <v/>
      </c>
      <c r="S31" s="179" t="str">
        <f t="shared" si="4"/>
        <v/>
      </c>
      <c r="U31" s="178">
        <v>27</v>
      </c>
      <c r="V31" s="150" t="str">
        <f t="shared" si="5"/>
        <v/>
      </c>
      <c r="W31" s="162" t="str">
        <f t="shared" si="6"/>
        <v/>
      </c>
      <c r="X31" s="162" t="str">
        <f t="shared" si="7"/>
        <v/>
      </c>
      <c r="Y31" s="162" t="str">
        <f t="shared" si="8"/>
        <v/>
      </c>
      <c r="Z31" s="162" t="str">
        <f t="shared" si="9"/>
        <v/>
      </c>
    </row>
    <row r="32" spans="2:26">
      <c r="B32" s="154"/>
      <c r="C32" s="155">
        <v>28</v>
      </c>
      <c r="D32" s="17"/>
      <c r="E32" s="18"/>
      <c r="F32" s="18"/>
      <c r="G32" s="26"/>
      <c r="H32" s="33"/>
      <c r="K32" s="176">
        <v>28</v>
      </c>
      <c r="L32" s="150" t="str">
        <f>IF(B32="","",COUNTA($B$5:B32))</f>
        <v/>
      </c>
      <c r="M32" s="150" t="str">
        <f>IF(C32&gt;$D$35,"",IF(B32="◯","",2+C32-COUNTA($B$5:B32)))</f>
        <v/>
      </c>
      <c r="N32" s="177" t="str">
        <f t="shared" si="10"/>
        <v/>
      </c>
      <c r="O32" s="150" t="str">
        <f t="shared" si="0"/>
        <v/>
      </c>
      <c r="P32" s="179" t="str">
        <f t="shared" si="1"/>
        <v/>
      </c>
      <c r="Q32" s="179" t="str">
        <f t="shared" si="2"/>
        <v/>
      </c>
      <c r="R32" s="179" t="str">
        <f t="shared" si="3"/>
        <v/>
      </c>
      <c r="S32" s="179" t="str">
        <f t="shared" si="4"/>
        <v/>
      </c>
      <c r="U32" s="178">
        <v>28</v>
      </c>
      <c r="V32" s="150" t="str">
        <f t="shared" si="5"/>
        <v/>
      </c>
      <c r="W32" s="162" t="str">
        <f t="shared" si="6"/>
        <v/>
      </c>
      <c r="X32" s="162" t="str">
        <f t="shared" si="7"/>
        <v/>
      </c>
      <c r="Y32" s="162" t="str">
        <f t="shared" si="8"/>
        <v/>
      </c>
      <c r="Z32" s="162" t="str">
        <f t="shared" si="9"/>
        <v/>
      </c>
    </row>
    <row r="33" spans="2:26">
      <c r="B33" s="154"/>
      <c r="C33" s="155">
        <v>29</v>
      </c>
      <c r="D33" s="17"/>
      <c r="E33" s="18"/>
      <c r="F33" s="18"/>
      <c r="G33" s="26"/>
      <c r="H33" s="33"/>
      <c r="K33" s="176">
        <v>29</v>
      </c>
      <c r="L33" s="150" t="str">
        <f>IF(B33="","",COUNTA($B$5:B33))</f>
        <v/>
      </c>
      <c r="M33" s="150" t="str">
        <f>IF(C33&gt;$D$35,"",IF(B33="◯","",2+C33-COUNTA($B$5:B33)))</f>
        <v/>
      </c>
      <c r="N33" s="177" t="str">
        <f t="shared" si="10"/>
        <v/>
      </c>
      <c r="O33" s="150" t="str">
        <f t="shared" si="0"/>
        <v/>
      </c>
      <c r="P33" s="179" t="str">
        <f t="shared" si="1"/>
        <v/>
      </c>
      <c r="Q33" s="179" t="str">
        <f t="shared" si="2"/>
        <v/>
      </c>
      <c r="R33" s="179" t="str">
        <f t="shared" si="3"/>
        <v/>
      </c>
      <c r="S33" s="179" t="str">
        <f t="shared" si="4"/>
        <v/>
      </c>
      <c r="U33" s="178">
        <v>29</v>
      </c>
      <c r="V33" s="150" t="str">
        <f t="shared" si="5"/>
        <v/>
      </c>
      <c r="W33" s="162" t="str">
        <f t="shared" si="6"/>
        <v/>
      </c>
      <c r="X33" s="162" t="str">
        <f t="shared" si="7"/>
        <v/>
      </c>
      <c r="Y33" s="162" t="str">
        <f t="shared" si="8"/>
        <v/>
      </c>
      <c r="Z33" s="162" t="str">
        <f t="shared" si="9"/>
        <v/>
      </c>
    </row>
    <row r="34" spans="2:26" ht="18.600000000000001" thickBot="1">
      <c r="B34" s="156"/>
      <c r="C34" s="157">
        <v>30</v>
      </c>
      <c r="D34" s="37"/>
      <c r="E34" s="158"/>
      <c r="F34" s="158"/>
      <c r="G34" s="159"/>
      <c r="H34" s="160"/>
      <c r="K34" s="176">
        <v>30</v>
      </c>
      <c r="L34" s="150" t="str">
        <f>IF(B34="","",COUNTA($B$5:B34))</f>
        <v/>
      </c>
      <c r="M34" s="150" t="str">
        <f>IF(C34&gt;$D$35,"",IF(B34="◯","",2+C34-COUNTA($B$5:B34)))</f>
        <v/>
      </c>
      <c r="N34" s="177" t="str">
        <f t="shared" si="10"/>
        <v/>
      </c>
      <c r="O34" s="150" t="str">
        <f t="shared" si="0"/>
        <v/>
      </c>
      <c r="P34" s="179" t="str">
        <f t="shared" si="1"/>
        <v/>
      </c>
      <c r="Q34" s="179" t="str">
        <f t="shared" si="2"/>
        <v/>
      </c>
      <c r="R34" s="179" t="str">
        <f t="shared" si="3"/>
        <v/>
      </c>
      <c r="S34" s="179" t="str">
        <f t="shared" si="4"/>
        <v/>
      </c>
      <c r="U34" s="178">
        <v>30</v>
      </c>
      <c r="V34" s="150" t="str">
        <f t="shared" si="5"/>
        <v/>
      </c>
      <c r="W34" s="162" t="str">
        <f t="shared" si="6"/>
        <v/>
      </c>
      <c r="X34" s="162" t="str">
        <f t="shared" si="7"/>
        <v/>
      </c>
      <c r="Y34" s="162" t="str">
        <f t="shared" si="8"/>
        <v/>
      </c>
      <c r="Z34" s="162" t="str">
        <f t="shared" si="9"/>
        <v/>
      </c>
    </row>
    <row r="35" spans="2:26">
      <c r="B35" s="161">
        <f>COUNTA(B5:B34)</f>
        <v>2</v>
      </c>
      <c r="C35" s="161"/>
      <c r="D35" s="161">
        <f>COUNTA(D5:D34)</f>
        <v>8</v>
      </c>
      <c r="E35" s="161"/>
      <c r="F35" s="161"/>
      <c r="G35" s="161"/>
      <c r="H35" s="161"/>
    </row>
  </sheetData>
  <mergeCells count="9">
    <mergeCell ref="B3:B4"/>
    <mergeCell ref="C3:F3"/>
    <mergeCell ref="G3:H3"/>
    <mergeCell ref="V3:Z3"/>
    <mergeCell ref="C1:H1"/>
    <mergeCell ref="C2:F2"/>
    <mergeCell ref="G2:H2"/>
    <mergeCell ref="N3:S3"/>
    <mergeCell ref="K3:M3"/>
  </mergeCells>
  <phoneticPr fontId="2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671D-5D14-4CE4-A27C-A40C583DD561}">
  <sheetPr>
    <tabColor theme="9" tint="0.79998168889431442"/>
  </sheetPr>
  <dimension ref="A1:V91"/>
  <sheetViews>
    <sheetView topLeftCell="A58" zoomScale="72" zoomScaleNormal="72" workbookViewId="0">
      <selection activeCell="N74" sqref="N74"/>
    </sheetView>
  </sheetViews>
  <sheetFormatPr defaultRowHeight="14.4"/>
  <cols>
    <col min="1" max="1" width="2.296875" style="2" customWidth="1"/>
    <col min="2" max="2" width="5.796875" style="2" customWidth="1"/>
    <col min="3" max="3" width="7.69921875" style="2" customWidth="1"/>
    <col min="4" max="4" width="16.59765625" style="2" customWidth="1"/>
    <col min="5" max="8" width="18.3984375" style="2" customWidth="1"/>
    <col min="9" max="9" width="18.296875" style="2" customWidth="1"/>
    <col min="10" max="11" width="11.8984375" style="2" customWidth="1"/>
    <col min="12" max="12" width="12.59765625" style="2" customWidth="1"/>
    <col min="13" max="13" width="2.5" style="2" customWidth="1"/>
    <col min="14" max="14" width="9.8984375" style="2" customWidth="1"/>
    <col min="15" max="15" width="3.796875" style="2" customWidth="1"/>
    <col min="16" max="16" width="4.796875" style="2" customWidth="1"/>
    <col min="17" max="17" width="7.19921875" style="2" customWidth="1"/>
    <col min="18" max="18" width="4.796875" style="2" customWidth="1"/>
    <col min="19" max="19" width="4.19921875" style="2" customWidth="1"/>
    <col min="20" max="20" width="8" style="2" customWidth="1"/>
    <col min="21" max="21" width="19.69921875" style="2" customWidth="1"/>
    <col min="22" max="22" width="18.69921875" style="2" customWidth="1"/>
    <col min="23" max="16384" width="8.796875" style="2"/>
  </cols>
  <sheetData>
    <row r="1" spans="1:22" ht="24.6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2" ht="37.200000000000003" hidden="1" customHeight="1" thickBot="1">
      <c r="A2" s="1"/>
      <c r="B2" s="1"/>
      <c r="C2" s="1"/>
      <c r="D2" s="188" t="s">
        <v>29</v>
      </c>
      <c r="E2" s="188"/>
      <c r="F2" s="188"/>
      <c r="G2" s="231" t="s">
        <v>0</v>
      </c>
      <c r="H2" s="231"/>
      <c r="I2" s="3"/>
      <c r="J2" s="4"/>
      <c r="K2" s="4"/>
      <c r="L2" s="4"/>
      <c r="M2" s="4"/>
      <c r="N2" s="4"/>
      <c r="O2" s="5"/>
      <c r="P2" s="6"/>
      <c r="Q2" s="236"/>
      <c r="R2" s="236"/>
      <c r="S2" s="236"/>
      <c r="T2" s="236"/>
      <c r="U2" s="236"/>
      <c r="V2" s="236"/>
    </row>
    <row r="3" spans="1:22" ht="37.200000000000003" hidden="1" customHeight="1">
      <c r="A3" s="1"/>
      <c r="B3" s="237" t="s">
        <v>1</v>
      </c>
      <c r="C3" s="238"/>
      <c r="D3" s="238"/>
      <c r="E3" s="238"/>
      <c r="F3" s="238"/>
      <c r="G3" s="238"/>
      <c r="H3" s="239"/>
      <c r="I3" s="134"/>
      <c r="J3" s="135"/>
      <c r="K3" s="135"/>
      <c r="L3" s="135"/>
      <c r="M3" s="135"/>
      <c r="N3" s="8"/>
      <c r="O3" s="5"/>
      <c r="P3" s="6"/>
      <c r="Q3" s="6"/>
      <c r="R3" s="6"/>
      <c r="S3" s="6"/>
      <c r="T3" s="6"/>
      <c r="U3" s="6"/>
      <c r="V3" s="6"/>
    </row>
    <row r="4" spans="1:22" ht="28.2" hidden="1" customHeight="1">
      <c r="A4" s="1"/>
      <c r="B4" s="240" t="s">
        <v>2</v>
      </c>
      <c r="C4" s="241"/>
      <c r="D4" s="241"/>
      <c r="E4" s="241"/>
      <c r="F4" s="241"/>
      <c r="G4" s="242" t="s">
        <v>3</v>
      </c>
      <c r="H4" s="243"/>
      <c r="I4" s="136"/>
      <c r="J4" s="135"/>
      <c r="K4" s="135"/>
      <c r="L4" s="135"/>
      <c r="M4" s="135"/>
      <c r="N4" s="9"/>
      <c r="O4" s="10"/>
      <c r="P4" s="11"/>
      <c r="Q4" s="236"/>
      <c r="R4" s="236"/>
      <c r="S4" s="236"/>
      <c r="T4" s="236"/>
      <c r="U4" s="244"/>
      <c r="V4" s="244"/>
    </row>
    <row r="5" spans="1:22" ht="34.200000000000003" hidden="1" customHeight="1">
      <c r="A5" s="1"/>
      <c r="B5" s="216" t="s">
        <v>4</v>
      </c>
      <c r="C5" s="232"/>
      <c r="D5" s="232"/>
      <c r="E5" s="232"/>
      <c r="F5" s="233"/>
      <c r="G5" s="234" t="s">
        <v>5</v>
      </c>
      <c r="H5" s="235"/>
      <c r="I5" s="216"/>
      <c r="J5" s="217"/>
      <c r="K5" s="217"/>
      <c r="L5" s="217"/>
      <c r="M5" s="217"/>
      <c r="N5" s="9"/>
      <c r="O5" s="10"/>
      <c r="P5" s="11"/>
      <c r="Q5" s="6"/>
      <c r="R5" s="6"/>
      <c r="S5" s="6"/>
      <c r="T5" s="6"/>
      <c r="U5" s="11"/>
      <c r="V5" s="11"/>
    </row>
    <row r="6" spans="1:22" ht="36.6" hidden="1" customHeight="1">
      <c r="A6" s="1"/>
      <c r="B6" s="205" t="s">
        <v>6</v>
      </c>
      <c r="C6" s="206"/>
      <c r="D6" s="207"/>
      <c r="E6" s="13" t="s">
        <v>7</v>
      </c>
      <c r="F6" s="14" t="s">
        <v>8</v>
      </c>
      <c r="G6" s="15" t="s">
        <v>31</v>
      </c>
      <c r="H6" s="16" t="s">
        <v>32</v>
      </c>
      <c r="I6" s="7"/>
      <c r="J6" s="12"/>
      <c r="K6" s="12"/>
      <c r="L6" s="12"/>
      <c r="M6" s="12"/>
      <c r="N6" s="10"/>
      <c r="O6" s="10"/>
      <c r="P6" s="11"/>
      <c r="Q6" s="11"/>
      <c r="R6" s="11"/>
      <c r="S6" s="11"/>
      <c r="T6" s="11"/>
      <c r="U6" s="11"/>
      <c r="V6" s="11"/>
    </row>
    <row r="7" spans="1:22" ht="17.399999999999999" hidden="1" customHeight="1">
      <c r="A7" s="1"/>
      <c r="B7" s="208"/>
      <c r="C7" s="164">
        <v>1</v>
      </c>
      <c r="D7" s="149" t="str">
        <f>IF(入力画面1!V5="","",入力画面1!V5)</f>
        <v>K136</v>
      </c>
      <c r="E7" s="167">
        <f>IF(入力画面1!W5="","",入力画面1!W5)</f>
        <v>40751.207999999999</v>
      </c>
      <c r="F7" s="167">
        <f>IF(入力画面1!X5="","",入力画面1!X5)</f>
        <v>-91907.42</v>
      </c>
      <c r="G7" s="167">
        <f>IF(入力画面1!Y5="","",入力画面1!Y5)</f>
        <v>40751.440999999999</v>
      </c>
      <c r="H7" s="167">
        <f>IF(入力画面1!Z5="","",入力画面1!Z5)</f>
        <v>-91907.573000000004</v>
      </c>
      <c r="I7" s="19"/>
      <c r="J7" s="20"/>
      <c r="K7" s="20"/>
      <c r="L7" s="20"/>
      <c r="M7" s="20"/>
      <c r="N7" s="21"/>
      <c r="O7" s="22"/>
      <c r="Q7" s="23"/>
      <c r="R7" s="24"/>
      <c r="S7" s="24"/>
      <c r="T7" s="25"/>
      <c r="U7" s="24"/>
      <c r="V7" s="24"/>
    </row>
    <row r="8" spans="1:22" ht="17.399999999999999" hidden="1" customHeight="1">
      <c r="A8" s="1"/>
      <c r="B8" s="209"/>
      <c r="C8" s="165">
        <v>2</v>
      </c>
      <c r="D8" s="149" t="str">
        <f>IF(入力画面1!V6="","",入力画面1!V6)</f>
        <v>K101</v>
      </c>
      <c r="E8" s="167">
        <f>IF(入力画面1!W6="","",入力画面1!W6)</f>
        <v>40734.370999999999</v>
      </c>
      <c r="F8" s="167">
        <f>IF(入力画面1!X6="","",入力画面1!X6)</f>
        <v>-91890.438999999998</v>
      </c>
      <c r="G8" s="167">
        <f>IF(入力画面1!Y6="","",入力画面1!Y6)</f>
        <v>40734.506000000001</v>
      </c>
      <c r="H8" s="167">
        <f>IF(入力画面1!Z6="","",入力画面1!Z6)</f>
        <v>-91890.554000000004</v>
      </c>
      <c r="N8" s="21"/>
      <c r="O8" s="22"/>
      <c r="Q8" s="23"/>
      <c r="R8" s="24"/>
      <c r="S8" s="24"/>
      <c r="T8" s="25"/>
      <c r="U8" s="24"/>
      <c r="V8" s="24"/>
    </row>
    <row r="9" spans="1:22" ht="18" hidden="1" customHeight="1">
      <c r="A9" s="1"/>
      <c r="B9" s="213" t="s">
        <v>9</v>
      </c>
      <c r="C9" s="214"/>
      <c r="D9" s="215"/>
      <c r="E9" s="222" t="s">
        <v>7</v>
      </c>
      <c r="F9" s="222" t="s">
        <v>8</v>
      </c>
      <c r="G9" s="225" t="s">
        <v>10</v>
      </c>
      <c r="H9" s="226"/>
      <c r="I9" s="19"/>
      <c r="J9" s="20"/>
      <c r="K9" s="30"/>
      <c r="L9" s="30"/>
      <c r="M9" s="30"/>
      <c r="N9" s="21"/>
      <c r="O9" s="27"/>
      <c r="Q9" s="28"/>
      <c r="R9" s="24"/>
      <c r="S9" s="24"/>
      <c r="T9" s="25"/>
      <c r="U9" s="29"/>
      <c r="V9" s="29"/>
    </row>
    <row r="10" spans="1:22" ht="18" hidden="1" customHeight="1">
      <c r="A10" s="1"/>
      <c r="B10" s="216"/>
      <c r="C10" s="217"/>
      <c r="D10" s="218"/>
      <c r="E10" s="223"/>
      <c r="F10" s="223"/>
      <c r="G10" s="227"/>
      <c r="H10" s="228"/>
      <c r="I10" s="19"/>
      <c r="J10" s="20"/>
      <c r="K10" s="30"/>
      <c r="L10" s="30"/>
      <c r="M10" s="30"/>
      <c r="N10" s="21"/>
      <c r="O10" s="27"/>
      <c r="Q10" s="28"/>
      <c r="R10" s="24"/>
      <c r="S10" s="24"/>
      <c r="T10" s="25"/>
      <c r="U10" s="29"/>
      <c r="V10" s="29"/>
    </row>
    <row r="11" spans="1:22" ht="19.2" hidden="1" customHeight="1">
      <c r="A11" s="1"/>
      <c r="B11" s="219"/>
      <c r="C11" s="220"/>
      <c r="D11" s="221"/>
      <c r="E11" s="224"/>
      <c r="F11" s="224"/>
      <c r="G11" s="229"/>
      <c r="H11" s="230"/>
      <c r="I11" s="19"/>
      <c r="J11" s="20"/>
      <c r="K11" s="31"/>
      <c r="L11" s="30"/>
      <c r="M11" s="32"/>
      <c r="N11" s="21"/>
      <c r="O11" s="27"/>
      <c r="Q11" s="28"/>
      <c r="R11" s="24"/>
      <c r="S11" s="24"/>
      <c r="T11" s="25"/>
      <c r="U11" s="29"/>
      <c r="V11" s="29"/>
    </row>
    <row r="12" spans="1:22" ht="18" hidden="1" customHeight="1">
      <c r="A12" s="1"/>
      <c r="B12" s="208" t="s">
        <v>11</v>
      </c>
      <c r="C12" s="166">
        <v>3</v>
      </c>
      <c r="D12" s="149" t="str">
        <f>IF(入力画面1!V7="","",入力画面1!V7)</f>
        <v>K61</v>
      </c>
      <c r="E12" s="167">
        <f>IF(入力画面1!W7="","",入力画面1!W7)</f>
        <v>40763.1</v>
      </c>
      <c r="F12" s="167">
        <f>IF(入力画面1!X7="","",入力画面1!X7)</f>
        <v>-91896.176999999996</v>
      </c>
      <c r="G12" s="167">
        <f>IF(入力画面1!Y7="","",入力画面1!Y7)</f>
        <v>40763.387000000002</v>
      </c>
      <c r="H12" s="167">
        <f>IF(入力画面1!Z7="","",入力画面1!Z7)</f>
        <v>-91896.063999999998</v>
      </c>
      <c r="I12" s="104"/>
      <c r="J12" s="20"/>
      <c r="K12" s="20"/>
      <c r="L12" s="20"/>
      <c r="M12" s="20"/>
      <c r="N12" s="21"/>
      <c r="O12" s="27"/>
      <c r="Q12" s="28"/>
      <c r="R12" s="24"/>
      <c r="S12" s="24"/>
      <c r="T12" s="25"/>
      <c r="U12" s="29"/>
      <c r="V12" s="29"/>
    </row>
    <row r="13" spans="1:22" ht="18" hidden="1" customHeight="1">
      <c r="A13" s="1"/>
      <c r="B13" s="209"/>
      <c r="C13" s="166">
        <v>4</v>
      </c>
      <c r="D13" s="149" t="str">
        <f>IF(入力画面1!V8="","",入力画面1!V8)</f>
        <v>K68</v>
      </c>
      <c r="E13" s="167">
        <f>IF(入力画面1!W8="","",入力画面1!W8)</f>
        <v>40746.485999999997</v>
      </c>
      <c r="F13" s="167">
        <f>IF(入力画面1!X8="","",入力画面1!X8)</f>
        <v>-91883.832999999999</v>
      </c>
      <c r="G13" s="167">
        <f>IF(入力画面1!Y8="","",入力画面1!Y8)</f>
        <v>40746.894</v>
      </c>
      <c r="H13" s="167">
        <f>IF(入力画面1!Z8="","",入力画面1!Z8)</f>
        <v>-91883.892000000007</v>
      </c>
      <c r="I13" s="19"/>
      <c r="J13" s="20"/>
      <c r="K13" s="20"/>
      <c r="L13" s="20"/>
      <c r="M13" s="32"/>
      <c r="N13" s="21"/>
      <c r="O13" s="27"/>
      <c r="Q13" s="28"/>
      <c r="R13" s="24"/>
      <c r="S13" s="24"/>
      <c r="T13" s="25"/>
      <c r="U13" s="29"/>
      <c r="V13" s="29"/>
    </row>
    <row r="14" spans="1:22" ht="18" hidden="1" customHeight="1">
      <c r="A14" s="1"/>
      <c r="B14" s="209"/>
      <c r="C14" s="166">
        <v>5</v>
      </c>
      <c r="D14" s="149" t="str">
        <f>IF(入力画面1!V9="","",入力画面1!V9)</f>
        <v>K62</v>
      </c>
      <c r="E14" s="167">
        <f>IF(入力画面1!W9="","",入力画面1!W9)</f>
        <v>40743.476999999999</v>
      </c>
      <c r="F14" s="167">
        <f>IF(入力画面1!X9="","",入力画面1!X9)</f>
        <v>-91881.240999999995</v>
      </c>
      <c r="G14" s="167">
        <f>IF(入力画面1!Y9="","",入力画面1!Y9)</f>
        <v>40743.688000000002</v>
      </c>
      <c r="H14" s="167">
        <f>IF(入力画面1!Z9="","",入力画面1!Z9)</f>
        <v>-91881.32</v>
      </c>
      <c r="I14" s="19"/>
      <c r="J14" s="20"/>
      <c r="K14" s="30"/>
      <c r="L14" s="30"/>
      <c r="M14" s="32"/>
      <c r="N14" s="21"/>
      <c r="O14" s="27"/>
      <c r="Q14" s="28"/>
      <c r="R14" s="24"/>
      <c r="S14" s="24"/>
      <c r="T14" s="25"/>
      <c r="U14" s="29"/>
      <c r="V14" s="29"/>
    </row>
    <row r="15" spans="1:22" ht="18" hidden="1" customHeight="1">
      <c r="A15" s="1"/>
      <c r="B15" s="209"/>
      <c r="C15" s="166">
        <v>6</v>
      </c>
      <c r="D15" s="149" t="str">
        <f>IF(入力画面1!V10="","",入力画面1!V10)</f>
        <v>K112</v>
      </c>
      <c r="E15" s="167">
        <f>IF(入力画面1!W10="","",入力画面1!W10)</f>
        <v>40741.838000000003</v>
      </c>
      <c r="F15" s="167">
        <f>IF(入力画面1!X10="","",入力画面1!X10)</f>
        <v>-91897.357999999993</v>
      </c>
      <c r="G15" s="167">
        <f>IF(入力画面1!Y10="","",入力画面1!Y10)</f>
        <v>40741.995000000003</v>
      </c>
      <c r="H15" s="167">
        <f>IF(入力画面1!Z10="","",入力画面1!Z10)</f>
        <v>-91897.479000000007</v>
      </c>
      <c r="I15" s="34"/>
      <c r="L15" s="35"/>
      <c r="M15" s="35"/>
      <c r="N15" s="35"/>
      <c r="O15" s="27"/>
      <c r="Q15" s="28"/>
      <c r="R15" s="24"/>
      <c r="S15" s="24"/>
      <c r="T15" s="25"/>
      <c r="U15" s="29"/>
      <c r="V15" s="29"/>
    </row>
    <row r="16" spans="1:22" ht="18" hidden="1" customHeight="1">
      <c r="A16" s="1"/>
      <c r="B16" s="209"/>
      <c r="C16" s="166">
        <v>7</v>
      </c>
      <c r="D16" s="149" t="str">
        <f>IF(入力画面1!V11="","",入力画面1!V11)</f>
        <v>4-408</v>
      </c>
      <c r="E16" s="167">
        <f>IF(入力画面1!W11="","",入力画面1!W11)</f>
        <v>40770.720000000001</v>
      </c>
      <c r="F16" s="167">
        <f>IF(入力画面1!X11="","",入力画面1!X11)</f>
        <v>-91899.679000000004</v>
      </c>
      <c r="G16" s="167" t="str">
        <f>IF(入力画面1!Y11="","",入力画面1!Y11)</f>
        <v/>
      </c>
      <c r="H16" s="167" t="str">
        <f>IF(入力画面1!Z11="","",入力画面1!Z11)</f>
        <v/>
      </c>
      <c r="I16" s="34"/>
      <c r="J16" s="20"/>
      <c r="K16" s="20"/>
      <c r="L16" s="35"/>
      <c r="M16" s="35"/>
      <c r="N16" s="35"/>
      <c r="O16" s="27"/>
      <c r="Q16" s="28"/>
      <c r="R16" s="24"/>
      <c r="S16" s="24"/>
      <c r="T16" s="25"/>
      <c r="U16" s="29"/>
      <c r="V16" s="29"/>
    </row>
    <row r="17" spans="1:22" ht="18" hidden="1" customHeight="1">
      <c r="A17" s="1"/>
      <c r="B17" s="209"/>
      <c r="C17" s="166">
        <v>8</v>
      </c>
      <c r="D17" s="149" t="str">
        <f>IF(入力画面1!V12="","",入力画面1!V12)</f>
        <v>4-409</v>
      </c>
      <c r="E17" s="167">
        <f>IF(入力画面1!W12="","",入力画面1!W12)</f>
        <v>40751.707999999999</v>
      </c>
      <c r="F17" s="167">
        <f>IF(入力画面1!X12="","",入力画面1!X12)</f>
        <v>-91890.183999999994</v>
      </c>
      <c r="G17" s="167" t="str">
        <f>IF(入力画面1!Y12="","",入力画面1!Y12)</f>
        <v/>
      </c>
      <c r="H17" s="167" t="str">
        <f>IF(入力画面1!Z12="","",入力画面1!Z12)</f>
        <v/>
      </c>
      <c r="I17" s="34"/>
      <c r="J17" s="20"/>
      <c r="K17" s="20"/>
      <c r="L17" s="35"/>
      <c r="M17" s="35"/>
      <c r="N17" s="35"/>
      <c r="O17" s="27"/>
      <c r="Q17" s="28"/>
      <c r="R17" s="24"/>
      <c r="S17" s="24"/>
      <c r="T17" s="25"/>
      <c r="U17" s="29"/>
      <c r="V17" s="29"/>
    </row>
    <row r="18" spans="1:22" ht="18" hidden="1" customHeight="1">
      <c r="A18" s="1"/>
      <c r="B18" s="209"/>
      <c r="C18" s="166">
        <v>9</v>
      </c>
      <c r="D18" s="149" t="str">
        <f>IF(入力画面1!V13="","",入力画面1!V13)</f>
        <v/>
      </c>
      <c r="E18" s="167" t="str">
        <f>IF(入力画面1!W13="","",入力画面1!W13)</f>
        <v/>
      </c>
      <c r="F18" s="167" t="str">
        <f>IF(入力画面1!X13="","",入力画面1!X13)</f>
        <v/>
      </c>
      <c r="G18" s="167" t="str">
        <f>IF(入力画面1!Y13="","",入力画面1!Y13)</f>
        <v/>
      </c>
      <c r="H18" s="167" t="str">
        <f>IF(入力画面1!Z13="","",入力画面1!Z13)</f>
        <v/>
      </c>
      <c r="I18" s="34"/>
      <c r="J18" s="20"/>
      <c r="K18" s="20"/>
      <c r="L18" s="35"/>
      <c r="M18" s="35"/>
      <c r="N18" s="35"/>
      <c r="O18" s="27"/>
      <c r="Q18" s="28"/>
      <c r="R18" s="24"/>
      <c r="S18" s="24"/>
      <c r="T18" s="25"/>
      <c r="U18" s="29"/>
      <c r="V18" s="29"/>
    </row>
    <row r="19" spans="1:22" ht="18" hidden="1" customHeight="1">
      <c r="A19" s="1"/>
      <c r="B19" s="209"/>
      <c r="C19" s="166">
        <v>10</v>
      </c>
      <c r="D19" s="149" t="str">
        <f>IF(入力画面1!V14="","",入力画面1!V14)</f>
        <v/>
      </c>
      <c r="E19" s="167" t="str">
        <f>IF(入力画面1!W14="","",入力画面1!W14)</f>
        <v/>
      </c>
      <c r="F19" s="167" t="str">
        <f>IF(入力画面1!X14="","",入力画面1!X14)</f>
        <v/>
      </c>
      <c r="G19" s="167" t="str">
        <f>IF(入力画面1!Y14="","",入力画面1!Y14)</f>
        <v/>
      </c>
      <c r="H19" s="167" t="str">
        <f>IF(入力画面1!Z14="","",入力画面1!Z14)</f>
        <v/>
      </c>
      <c r="I19" s="34"/>
      <c r="J19" s="20"/>
      <c r="K19" s="20"/>
      <c r="L19" s="35"/>
      <c r="M19" s="35"/>
      <c r="N19" s="35"/>
      <c r="O19" s="27"/>
      <c r="Q19" s="28"/>
      <c r="R19" s="24"/>
      <c r="S19" s="24"/>
      <c r="T19" s="25"/>
      <c r="U19" s="29"/>
      <c r="V19" s="29"/>
    </row>
    <row r="20" spans="1:22" ht="18" hidden="1" customHeight="1">
      <c r="A20" s="1"/>
      <c r="B20" s="209"/>
      <c r="C20" s="166">
        <v>11</v>
      </c>
      <c r="D20" s="149" t="str">
        <f>IF(入力画面1!V15="","",入力画面1!V15)</f>
        <v/>
      </c>
      <c r="E20" s="167" t="str">
        <f>IF(入力画面1!W15="","",入力画面1!W15)</f>
        <v/>
      </c>
      <c r="F20" s="167" t="str">
        <f>IF(入力画面1!X15="","",入力画面1!X15)</f>
        <v/>
      </c>
      <c r="G20" s="167" t="str">
        <f>IF(入力画面1!Y15="","",入力画面1!Y15)</f>
        <v/>
      </c>
      <c r="H20" s="167" t="str">
        <f>IF(入力画面1!Z15="","",入力画面1!Z15)</f>
        <v/>
      </c>
      <c r="I20" s="34"/>
      <c r="J20" s="20"/>
      <c r="K20" s="20"/>
      <c r="L20" s="35"/>
      <c r="M20" s="35"/>
      <c r="N20" s="35"/>
      <c r="O20" s="27"/>
      <c r="Q20" s="28"/>
      <c r="R20" s="24"/>
      <c r="S20" s="24"/>
      <c r="T20" s="25"/>
      <c r="U20" s="29"/>
      <c r="V20" s="29"/>
    </row>
    <row r="21" spans="1:22" ht="18" hidden="1" customHeight="1">
      <c r="A21" s="1"/>
      <c r="B21" s="209"/>
      <c r="C21" s="166">
        <v>12</v>
      </c>
      <c r="D21" s="149" t="str">
        <f>IF(入力画面1!V16="","",入力画面1!V16)</f>
        <v/>
      </c>
      <c r="E21" s="167" t="str">
        <f>IF(入力画面1!W16="","",入力画面1!W16)</f>
        <v/>
      </c>
      <c r="F21" s="167" t="str">
        <f>IF(入力画面1!X16="","",入力画面1!X16)</f>
        <v/>
      </c>
      <c r="G21" s="167" t="str">
        <f>IF(入力画面1!Y16="","",入力画面1!Y16)</f>
        <v/>
      </c>
      <c r="H21" s="167" t="str">
        <f>IF(入力画面1!Z16="","",入力画面1!Z16)</f>
        <v/>
      </c>
      <c r="I21" s="34"/>
      <c r="J21" s="20"/>
      <c r="K21" s="20"/>
      <c r="L21" s="35"/>
      <c r="M21" s="35"/>
      <c r="N21" s="35"/>
      <c r="O21" s="27"/>
      <c r="Q21" s="28"/>
      <c r="R21" s="24"/>
      <c r="S21" s="24"/>
      <c r="T21" s="25"/>
      <c r="U21" s="29"/>
      <c r="V21" s="29"/>
    </row>
    <row r="22" spans="1:22" ht="18" hidden="1" customHeight="1">
      <c r="A22" s="1"/>
      <c r="B22" s="209"/>
      <c r="C22" s="166">
        <v>13</v>
      </c>
      <c r="D22" s="149" t="str">
        <f>IF(入力画面1!V17="","",入力画面1!V17)</f>
        <v/>
      </c>
      <c r="E22" s="167" t="str">
        <f>IF(入力画面1!W17="","",入力画面1!W17)</f>
        <v/>
      </c>
      <c r="F22" s="167" t="str">
        <f>IF(入力画面1!X17="","",入力画面1!X17)</f>
        <v/>
      </c>
      <c r="G22" s="167" t="str">
        <f>IF(入力画面1!Y17="","",入力画面1!Y17)</f>
        <v/>
      </c>
      <c r="H22" s="167" t="str">
        <f>IF(入力画面1!Z17="","",入力画面1!Z17)</f>
        <v/>
      </c>
      <c r="I22" s="34"/>
      <c r="J22" s="20"/>
      <c r="K22" s="20"/>
      <c r="L22" s="35"/>
      <c r="M22" s="35"/>
      <c r="N22" s="35"/>
      <c r="O22" s="27"/>
      <c r="Q22" s="28"/>
      <c r="R22" s="24"/>
      <c r="S22" s="24"/>
      <c r="T22" s="25"/>
      <c r="U22" s="29"/>
      <c r="V22" s="29"/>
    </row>
    <row r="23" spans="1:22" ht="18" hidden="1" customHeight="1">
      <c r="A23" s="1"/>
      <c r="B23" s="209"/>
      <c r="C23" s="166">
        <v>14</v>
      </c>
      <c r="D23" s="149" t="str">
        <f>IF(入力画面1!V18="","",入力画面1!V18)</f>
        <v/>
      </c>
      <c r="E23" s="167" t="str">
        <f>IF(入力画面1!W18="","",入力画面1!W18)</f>
        <v/>
      </c>
      <c r="F23" s="167" t="str">
        <f>IF(入力画面1!X18="","",入力画面1!X18)</f>
        <v/>
      </c>
      <c r="G23" s="167" t="str">
        <f>IF(入力画面1!Y18="","",入力画面1!Y18)</f>
        <v/>
      </c>
      <c r="H23" s="167" t="str">
        <f>IF(入力画面1!Z18="","",入力画面1!Z18)</f>
        <v/>
      </c>
      <c r="I23" s="34"/>
      <c r="J23" s="20"/>
      <c r="K23" s="20"/>
      <c r="L23" s="35"/>
      <c r="M23" s="35"/>
      <c r="N23" s="35"/>
      <c r="O23" s="27"/>
      <c r="Q23" s="28"/>
      <c r="R23" s="24"/>
      <c r="S23" s="24"/>
      <c r="T23" s="25"/>
      <c r="U23" s="29"/>
      <c r="V23" s="29"/>
    </row>
    <row r="24" spans="1:22" ht="18" hidden="1" customHeight="1">
      <c r="A24" s="1"/>
      <c r="B24" s="209"/>
      <c r="C24" s="166">
        <v>15</v>
      </c>
      <c r="D24" s="149" t="str">
        <f>IF(入力画面1!V19="","",入力画面1!V19)</f>
        <v/>
      </c>
      <c r="E24" s="167" t="str">
        <f>IF(入力画面1!W19="","",入力画面1!W19)</f>
        <v/>
      </c>
      <c r="F24" s="167" t="str">
        <f>IF(入力画面1!X19="","",入力画面1!X19)</f>
        <v/>
      </c>
      <c r="G24" s="167" t="str">
        <f>IF(入力画面1!Y19="","",入力画面1!Y19)</f>
        <v/>
      </c>
      <c r="H24" s="167" t="str">
        <f>IF(入力画面1!Z19="","",入力画面1!Z19)</f>
        <v/>
      </c>
      <c r="I24" s="36"/>
      <c r="J24" s="20"/>
      <c r="K24" s="20"/>
      <c r="L24" s="35"/>
      <c r="M24" s="35"/>
      <c r="N24" s="35"/>
      <c r="O24" s="27"/>
      <c r="Q24" s="28"/>
      <c r="R24" s="24"/>
      <c r="S24" s="24"/>
      <c r="T24" s="25"/>
      <c r="U24" s="29"/>
      <c r="V24" s="29"/>
    </row>
    <row r="25" spans="1:22" ht="18" hidden="1" customHeight="1">
      <c r="A25" s="1"/>
      <c r="B25" s="209"/>
      <c r="C25" s="166">
        <v>16</v>
      </c>
      <c r="D25" s="149" t="str">
        <f>IF(入力画面1!V20="","",入力画面1!V20)</f>
        <v/>
      </c>
      <c r="E25" s="167" t="str">
        <f>IF(入力画面1!W20="","",入力画面1!W20)</f>
        <v/>
      </c>
      <c r="F25" s="167" t="str">
        <f>IF(入力画面1!X20="","",入力画面1!X20)</f>
        <v/>
      </c>
      <c r="G25" s="167" t="str">
        <f>IF(入力画面1!Y20="","",入力画面1!Y20)</f>
        <v/>
      </c>
      <c r="H25" s="167" t="str">
        <f>IF(入力画面1!Z20="","",入力画面1!Z20)</f>
        <v/>
      </c>
      <c r="I25" s="36"/>
      <c r="J25" s="20"/>
      <c r="K25" s="20"/>
      <c r="L25" s="35"/>
      <c r="M25" s="35"/>
      <c r="N25" s="35"/>
      <c r="O25" s="27"/>
      <c r="Q25" s="28"/>
      <c r="R25" s="24"/>
      <c r="S25" s="24"/>
      <c r="T25" s="25"/>
      <c r="U25" s="29"/>
      <c r="V25" s="29"/>
    </row>
    <row r="26" spans="1:22" ht="18" hidden="1" customHeight="1">
      <c r="A26" s="1"/>
      <c r="B26" s="209"/>
      <c r="C26" s="166">
        <v>17</v>
      </c>
      <c r="D26" s="149" t="str">
        <f>IF(入力画面1!V21="","",入力画面1!V21)</f>
        <v/>
      </c>
      <c r="E26" s="167" t="str">
        <f>IF(入力画面1!W21="","",入力画面1!W21)</f>
        <v/>
      </c>
      <c r="F26" s="167" t="str">
        <f>IF(入力画面1!X21="","",入力画面1!X21)</f>
        <v/>
      </c>
      <c r="G26" s="167" t="str">
        <f>IF(入力画面1!Y21="","",入力画面1!Y21)</f>
        <v/>
      </c>
      <c r="H26" s="167" t="str">
        <f>IF(入力画面1!Z21="","",入力画面1!Z21)</f>
        <v/>
      </c>
      <c r="I26" s="36"/>
      <c r="J26" s="20"/>
      <c r="K26" s="20"/>
      <c r="L26" s="35"/>
      <c r="M26" s="35"/>
      <c r="N26" s="35"/>
      <c r="O26" s="27"/>
      <c r="Q26" s="28"/>
      <c r="R26" s="24"/>
      <c r="S26" s="24"/>
      <c r="T26" s="25"/>
      <c r="U26" s="29"/>
      <c r="V26" s="29"/>
    </row>
    <row r="27" spans="1:22" ht="18" hidden="1" customHeight="1">
      <c r="A27" s="1"/>
      <c r="B27" s="209"/>
      <c r="C27" s="166">
        <v>18</v>
      </c>
      <c r="D27" s="149" t="str">
        <f>IF(入力画面1!V22="","",入力画面1!V22)</f>
        <v/>
      </c>
      <c r="E27" s="167" t="str">
        <f>IF(入力画面1!W22="","",入力画面1!W22)</f>
        <v/>
      </c>
      <c r="F27" s="167" t="str">
        <f>IF(入力画面1!X22="","",入力画面1!X22)</f>
        <v/>
      </c>
      <c r="G27" s="167" t="str">
        <f>IF(入力画面1!Y22="","",入力画面1!Y22)</f>
        <v/>
      </c>
      <c r="H27" s="167" t="str">
        <f>IF(入力画面1!Z22="","",入力画面1!Z22)</f>
        <v/>
      </c>
      <c r="I27" s="36"/>
      <c r="J27" s="20"/>
      <c r="K27" s="20"/>
      <c r="L27" s="35"/>
      <c r="M27" s="35"/>
      <c r="N27" s="35"/>
      <c r="O27" s="27"/>
      <c r="Q27" s="28"/>
      <c r="R27" s="24"/>
      <c r="S27" s="24"/>
      <c r="T27" s="25"/>
      <c r="U27" s="29"/>
      <c r="V27" s="29"/>
    </row>
    <row r="28" spans="1:22" ht="18" hidden="1" customHeight="1">
      <c r="A28" s="1"/>
      <c r="B28" s="209"/>
      <c r="C28" s="166">
        <v>19</v>
      </c>
      <c r="D28" s="149" t="str">
        <f>IF(入力画面1!V23="","",入力画面1!V23)</f>
        <v/>
      </c>
      <c r="E28" s="167" t="str">
        <f>IF(入力画面1!W23="","",入力画面1!W23)</f>
        <v/>
      </c>
      <c r="F28" s="167" t="str">
        <f>IF(入力画面1!X23="","",入力画面1!X23)</f>
        <v/>
      </c>
      <c r="G28" s="167" t="str">
        <f>IF(入力画面1!Y23="","",入力画面1!Y23)</f>
        <v/>
      </c>
      <c r="H28" s="167" t="str">
        <f>IF(入力画面1!Z23="","",入力画面1!Z23)</f>
        <v/>
      </c>
      <c r="I28" s="36"/>
      <c r="J28" s="20"/>
      <c r="K28" s="20"/>
      <c r="L28" s="35"/>
      <c r="M28" s="35"/>
      <c r="N28" s="35"/>
      <c r="O28" s="27"/>
      <c r="Q28" s="28"/>
      <c r="R28" s="24"/>
      <c r="S28" s="24"/>
      <c r="T28" s="25"/>
      <c r="U28" s="29"/>
      <c r="V28" s="29"/>
    </row>
    <row r="29" spans="1:22" ht="18" hidden="1" customHeight="1">
      <c r="A29" s="1"/>
      <c r="B29" s="209"/>
      <c r="C29" s="166">
        <v>20</v>
      </c>
      <c r="D29" s="149" t="str">
        <f>IF(入力画面1!V24="","",入力画面1!V24)</f>
        <v/>
      </c>
      <c r="E29" s="167" t="str">
        <f>IF(入力画面1!W24="","",入力画面1!W24)</f>
        <v/>
      </c>
      <c r="F29" s="167" t="str">
        <f>IF(入力画面1!X24="","",入力画面1!X24)</f>
        <v/>
      </c>
      <c r="G29" s="167" t="str">
        <f>IF(入力画面1!Y24="","",入力画面1!Y24)</f>
        <v/>
      </c>
      <c r="H29" s="167" t="str">
        <f>IF(入力画面1!Z24="","",入力画面1!Z24)</f>
        <v/>
      </c>
      <c r="I29" s="36"/>
      <c r="J29" s="20"/>
      <c r="K29" s="20"/>
      <c r="L29" s="35"/>
      <c r="M29" s="35"/>
      <c r="N29" s="35"/>
      <c r="O29" s="27"/>
      <c r="Q29" s="28"/>
      <c r="R29" s="24"/>
      <c r="S29" s="24"/>
      <c r="T29" s="25"/>
      <c r="U29" s="29"/>
      <c r="V29" s="29"/>
    </row>
    <row r="30" spans="1:22" ht="18" hidden="1" customHeight="1">
      <c r="A30" s="1"/>
      <c r="B30" s="209"/>
      <c r="C30" s="166">
        <v>21</v>
      </c>
      <c r="D30" s="149" t="str">
        <f>IF(入力画面1!V25="","",入力画面1!V25)</f>
        <v/>
      </c>
      <c r="E30" s="167" t="str">
        <f>IF(入力画面1!W25="","",入力画面1!W25)</f>
        <v/>
      </c>
      <c r="F30" s="167" t="str">
        <f>IF(入力画面1!X25="","",入力画面1!X25)</f>
        <v/>
      </c>
      <c r="G30" s="167" t="str">
        <f>IF(入力画面1!Y25="","",入力画面1!Y25)</f>
        <v/>
      </c>
      <c r="H30" s="167" t="str">
        <f>IF(入力画面1!Z25="","",入力画面1!Z25)</f>
        <v/>
      </c>
      <c r="I30" s="36"/>
      <c r="J30" s="20"/>
      <c r="K30" s="20"/>
      <c r="L30" s="35"/>
      <c r="M30" s="35"/>
      <c r="N30" s="35"/>
      <c r="O30" s="27"/>
      <c r="Q30" s="28"/>
      <c r="R30" s="24"/>
      <c r="S30" s="24"/>
      <c r="T30" s="25"/>
      <c r="U30" s="29"/>
      <c r="V30" s="29"/>
    </row>
    <row r="31" spans="1:22" ht="18" hidden="1" customHeight="1">
      <c r="A31" s="1"/>
      <c r="B31" s="209"/>
      <c r="C31" s="166">
        <v>22</v>
      </c>
      <c r="D31" s="149" t="str">
        <f>IF(入力画面1!V26="","",入力画面1!V26)</f>
        <v/>
      </c>
      <c r="E31" s="167" t="str">
        <f>IF(入力画面1!W26="","",入力画面1!W26)</f>
        <v/>
      </c>
      <c r="F31" s="167" t="str">
        <f>IF(入力画面1!X26="","",入力画面1!X26)</f>
        <v/>
      </c>
      <c r="G31" s="167" t="str">
        <f>IF(入力画面1!Y26="","",入力画面1!Y26)</f>
        <v/>
      </c>
      <c r="H31" s="167" t="str">
        <f>IF(入力画面1!Z26="","",入力画面1!Z26)</f>
        <v/>
      </c>
      <c r="I31" s="36"/>
      <c r="J31" s="20"/>
      <c r="K31" s="20"/>
      <c r="L31" s="35"/>
      <c r="M31" s="35"/>
      <c r="N31" s="35"/>
      <c r="O31" s="27"/>
      <c r="Q31" s="28"/>
      <c r="R31" s="24"/>
      <c r="S31" s="24"/>
      <c r="T31" s="25"/>
      <c r="U31" s="29"/>
      <c r="V31" s="29"/>
    </row>
    <row r="32" spans="1:22" ht="18" hidden="1" customHeight="1">
      <c r="A32" s="1"/>
      <c r="B32" s="209"/>
      <c r="C32" s="166">
        <v>23</v>
      </c>
      <c r="D32" s="149" t="str">
        <f>IF(入力画面1!V27="","",入力画面1!V27)</f>
        <v/>
      </c>
      <c r="E32" s="167" t="str">
        <f>IF(入力画面1!W27="","",入力画面1!W27)</f>
        <v/>
      </c>
      <c r="F32" s="167" t="str">
        <f>IF(入力画面1!X27="","",入力画面1!X27)</f>
        <v/>
      </c>
      <c r="G32" s="167" t="str">
        <f>IF(入力画面1!Y27="","",入力画面1!Y27)</f>
        <v/>
      </c>
      <c r="H32" s="167" t="str">
        <f>IF(入力画面1!Z27="","",入力画面1!Z27)</f>
        <v/>
      </c>
      <c r="I32" s="36"/>
      <c r="J32" s="20"/>
      <c r="K32" s="20"/>
      <c r="L32" s="35"/>
      <c r="M32" s="35"/>
      <c r="N32" s="35"/>
      <c r="O32" s="27"/>
      <c r="Q32" s="28"/>
      <c r="R32" s="24"/>
      <c r="S32" s="24"/>
      <c r="T32" s="25"/>
      <c r="U32" s="29"/>
      <c r="V32" s="29"/>
    </row>
    <row r="33" spans="1:22" ht="18" hidden="1" customHeight="1">
      <c r="A33" s="1"/>
      <c r="B33" s="209"/>
      <c r="C33" s="166">
        <v>24</v>
      </c>
      <c r="D33" s="149" t="str">
        <f>IF(入力画面1!V28="","",入力画面1!V28)</f>
        <v/>
      </c>
      <c r="E33" s="167" t="str">
        <f>IF(入力画面1!W28="","",入力画面1!W28)</f>
        <v/>
      </c>
      <c r="F33" s="167" t="str">
        <f>IF(入力画面1!X28="","",入力画面1!X28)</f>
        <v/>
      </c>
      <c r="G33" s="167" t="str">
        <f>IF(入力画面1!Y28="","",入力画面1!Y28)</f>
        <v/>
      </c>
      <c r="H33" s="167" t="str">
        <f>IF(入力画面1!Z28="","",入力画面1!Z28)</f>
        <v/>
      </c>
      <c r="I33" s="36"/>
      <c r="J33" s="20"/>
      <c r="K33" s="20"/>
      <c r="L33" s="35"/>
      <c r="M33" s="35"/>
      <c r="N33" s="35"/>
      <c r="O33" s="27"/>
      <c r="Q33" s="28"/>
      <c r="R33" s="24"/>
      <c r="S33" s="24"/>
      <c r="T33" s="25"/>
      <c r="U33" s="29"/>
      <c r="V33" s="29"/>
    </row>
    <row r="34" spans="1:22" ht="18" hidden="1" customHeight="1">
      <c r="A34" s="1"/>
      <c r="B34" s="209"/>
      <c r="C34" s="166">
        <v>25</v>
      </c>
      <c r="D34" s="149" t="str">
        <f>IF(入力画面1!V29="","",入力画面1!V29)</f>
        <v/>
      </c>
      <c r="E34" s="167" t="str">
        <f>IF(入力画面1!W29="","",入力画面1!W29)</f>
        <v/>
      </c>
      <c r="F34" s="167" t="str">
        <f>IF(入力画面1!X29="","",入力画面1!X29)</f>
        <v/>
      </c>
      <c r="G34" s="167" t="str">
        <f>IF(入力画面1!Y29="","",入力画面1!Y29)</f>
        <v/>
      </c>
      <c r="H34" s="167" t="str">
        <f>IF(入力画面1!Z29="","",入力画面1!Z29)</f>
        <v/>
      </c>
      <c r="I34" s="36"/>
      <c r="J34" s="20"/>
      <c r="K34" s="20"/>
      <c r="L34" s="35"/>
      <c r="M34" s="35"/>
      <c r="N34" s="35"/>
      <c r="O34" s="27"/>
      <c r="Q34" s="28"/>
      <c r="R34" s="24"/>
      <c r="S34" s="24"/>
      <c r="T34" s="25"/>
      <c r="U34" s="29"/>
      <c r="V34" s="29"/>
    </row>
    <row r="35" spans="1:22" ht="18" hidden="1" customHeight="1">
      <c r="A35" s="1"/>
      <c r="B35" s="209"/>
      <c r="C35" s="166">
        <v>26</v>
      </c>
      <c r="D35" s="149" t="str">
        <f>IF(入力画面1!V30="","",入力画面1!V30)</f>
        <v/>
      </c>
      <c r="E35" s="167" t="str">
        <f>IF(入力画面1!W30="","",入力画面1!W30)</f>
        <v/>
      </c>
      <c r="F35" s="167" t="str">
        <f>IF(入力画面1!X30="","",入力画面1!X30)</f>
        <v/>
      </c>
      <c r="G35" s="167" t="str">
        <f>IF(入力画面1!Y30="","",入力画面1!Y30)</f>
        <v/>
      </c>
      <c r="H35" s="167" t="str">
        <f>IF(入力画面1!Z30="","",入力画面1!Z30)</f>
        <v/>
      </c>
      <c r="I35" s="36"/>
      <c r="J35" s="20"/>
      <c r="K35" s="20"/>
      <c r="L35" s="35"/>
      <c r="M35" s="35"/>
      <c r="N35" s="35"/>
      <c r="O35" s="27"/>
      <c r="Q35" s="28"/>
      <c r="R35" s="24"/>
      <c r="S35" s="24"/>
      <c r="T35" s="25"/>
      <c r="U35" s="29"/>
      <c r="V35" s="29"/>
    </row>
    <row r="36" spans="1:22" ht="18" hidden="1" customHeight="1">
      <c r="A36" s="1"/>
      <c r="B36" s="209"/>
      <c r="C36" s="166">
        <v>27</v>
      </c>
      <c r="D36" s="149" t="str">
        <f>IF(入力画面1!V31="","",入力画面1!V31)</f>
        <v/>
      </c>
      <c r="E36" s="167" t="str">
        <f>IF(入力画面1!W31="","",入力画面1!W31)</f>
        <v/>
      </c>
      <c r="F36" s="167" t="str">
        <f>IF(入力画面1!X31="","",入力画面1!X31)</f>
        <v/>
      </c>
      <c r="G36" s="167" t="str">
        <f>IF(入力画面1!Y31="","",入力画面1!Y31)</f>
        <v/>
      </c>
      <c r="H36" s="167" t="str">
        <f>IF(入力画面1!Z31="","",入力画面1!Z31)</f>
        <v/>
      </c>
      <c r="I36" s="36"/>
      <c r="J36" s="20"/>
      <c r="K36" s="20"/>
      <c r="L36" s="35"/>
      <c r="M36" s="35"/>
      <c r="N36" s="35"/>
      <c r="O36" s="27"/>
      <c r="Q36" s="28"/>
      <c r="R36" s="24"/>
      <c r="S36" s="24"/>
      <c r="T36" s="25"/>
      <c r="U36" s="29"/>
      <c r="V36" s="29"/>
    </row>
    <row r="37" spans="1:22" ht="18" hidden="1" customHeight="1">
      <c r="A37" s="1"/>
      <c r="B37" s="209"/>
      <c r="C37" s="166">
        <v>28</v>
      </c>
      <c r="D37" s="149" t="str">
        <f>IF(入力画面1!V32="","",入力画面1!V32)</f>
        <v/>
      </c>
      <c r="E37" s="167" t="str">
        <f>IF(入力画面1!W32="","",入力画面1!W32)</f>
        <v/>
      </c>
      <c r="F37" s="167" t="str">
        <f>IF(入力画面1!X32="","",入力画面1!X32)</f>
        <v/>
      </c>
      <c r="G37" s="167" t="str">
        <f>IF(入力画面1!Y32="","",入力画面1!Y32)</f>
        <v/>
      </c>
      <c r="H37" s="167" t="str">
        <f>IF(入力画面1!Z32="","",入力画面1!Z32)</f>
        <v/>
      </c>
      <c r="I37" s="36"/>
      <c r="J37" s="20"/>
      <c r="K37" s="20"/>
      <c r="L37" s="35"/>
      <c r="M37" s="35"/>
      <c r="N37" s="35"/>
      <c r="O37" s="27"/>
      <c r="Q37" s="28"/>
      <c r="R37" s="24"/>
      <c r="S37" s="24"/>
      <c r="T37" s="25"/>
      <c r="U37" s="29"/>
      <c r="V37" s="29"/>
    </row>
    <row r="38" spans="1:22" ht="18" hidden="1" customHeight="1">
      <c r="A38" s="1"/>
      <c r="B38" s="209"/>
      <c r="C38" s="166">
        <v>29</v>
      </c>
      <c r="D38" s="149" t="str">
        <f>IF(入力画面1!V33="","",入力画面1!V33)</f>
        <v/>
      </c>
      <c r="E38" s="167" t="str">
        <f>IF(入力画面1!W33="","",入力画面1!W33)</f>
        <v/>
      </c>
      <c r="F38" s="167" t="str">
        <f>IF(入力画面1!X33="","",入力画面1!X33)</f>
        <v/>
      </c>
      <c r="G38" s="167" t="str">
        <f>IF(入力画面1!Y33="","",入力画面1!Y33)</f>
        <v/>
      </c>
      <c r="H38" s="167" t="str">
        <f>IF(入力画面1!Z33="","",入力画面1!Z33)</f>
        <v/>
      </c>
      <c r="I38" s="36"/>
      <c r="J38" s="20"/>
      <c r="K38" s="20"/>
      <c r="L38" s="35"/>
      <c r="M38" s="35"/>
      <c r="N38" s="35"/>
      <c r="O38" s="27"/>
      <c r="Q38" s="28"/>
      <c r="R38" s="24"/>
      <c r="S38" s="24"/>
      <c r="T38" s="25"/>
      <c r="U38" s="29"/>
      <c r="V38" s="29"/>
    </row>
    <row r="39" spans="1:22" ht="18" hidden="1" customHeight="1" thickBot="1">
      <c r="A39" s="1"/>
      <c r="B39" s="210"/>
      <c r="C39" s="166">
        <v>30</v>
      </c>
      <c r="D39" s="149" t="str">
        <f>IF(入力画面1!V34="","",入力画面1!V34)</f>
        <v/>
      </c>
      <c r="E39" s="167" t="str">
        <f>IF(入力画面1!W34="","",入力画面1!W34)</f>
        <v/>
      </c>
      <c r="F39" s="167" t="str">
        <f>IF(入力画面1!X34="","",入力画面1!X34)</f>
        <v/>
      </c>
      <c r="G39" s="167" t="str">
        <f>IF(入力画面1!Y34="","",入力画面1!Y34)</f>
        <v/>
      </c>
      <c r="H39" s="167" t="str">
        <f>IF(入力画面1!Z34="","",入力画面1!Z34)</f>
        <v/>
      </c>
      <c r="I39" s="36"/>
      <c r="J39" s="20"/>
      <c r="K39" s="20"/>
      <c r="L39" s="35"/>
      <c r="M39" s="35"/>
      <c r="N39" s="35"/>
      <c r="O39" s="27"/>
      <c r="Q39" s="28"/>
      <c r="R39" s="24"/>
      <c r="S39" s="24"/>
      <c r="T39" s="25"/>
      <c r="U39" s="29"/>
      <c r="V39" s="29"/>
    </row>
    <row r="40" spans="1:22" ht="35.4" hidden="1" customHeight="1" thickBot="1">
      <c r="A40" s="1"/>
      <c r="B40" s="38"/>
      <c r="C40" s="39"/>
      <c r="D40" s="40"/>
      <c r="E40" s="41"/>
      <c r="F40" s="41"/>
      <c r="G40" s="42"/>
      <c r="H40" s="146"/>
      <c r="I40" s="36"/>
      <c r="J40" s="20"/>
      <c r="K40" s="20"/>
      <c r="L40" s="35"/>
      <c r="M40" s="35"/>
      <c r="N40" s="35"/>
      <c r="O40" s="27"/>
      <c r="Q40" s="28"/>
      <c r="R40" s="24"/>
      <c r="S40" s="24"/>
      <c r="T40" s="25"/>
      <c r="U40" s="29"/>
      <c r="V40" s="29"/>
    </row>
    <row r="41" spans="1:22" ht="34.200000000000003" hidden="1" customHeight="1" thickBot="1">
      <c r="A41" s="1"/>
      <c r="B41" s="211" t="s">
        <v>12</v>
      </c>
      <c r="C41" s="212"/>
      <c r="D41" s="212"/>
      <c r="E41" s="212"/>
      <c r="F41" s="212"/>
      <c r="G41" s="212"/>
      <c r="H41" s="148"/>
      <c r="I41" s="123"/>
      <c r="J41" s="123"/>
      <c r="K41" s="123"/>
      <c r="L41" s="123"/>
      <c r="M41" s="123"/>
      <c r="N41" s="123"/>
      <c r="O41" s="27"/>
      <c r="Q41" s="28"/>
      <c r="R41" s="24"/>
      <c r="S41" s="24"/>
      <c r="T41" s="25"/>
      <c r="U41" s="29"/>
      <c r="V41" s="29"/>
    </row>
    <row r="42" spans="1:22" ht="17.399999999999999" hidden="1" customHeight="1">
      <c r="A42" s="1"/>
      <c r="B42" s="196" t="s">
        <v>13</v>
      </c>
      <c r="C42" s="43"/>
      <c r="D42" s="44" t="s">
        <v>35</v>
      </c>
      <c r="E42" s="44" t="s">
        <v>36</v>
      </c>
      <c r="F42" s="44" t="s">
        <v>40</v>
      </c>
      <c r="G42" s="144" t="s">
        <v>37</v>
      </c>
      <c r="H42" s="124"/>
      <c r="I42" s="10"/>
      <c r="J42" s="10"/>
      <c r="K42" s="10"/>
      <c r="L42" s="10"/>
      <c r="M42" s="10"/>
      <c r="N42" s="10"/>
      <c r="O42" s="27"/>
      <c r="Q42" s="28"/>
      <c r="R42" s="24"/>
      <c r="S42" s="24"/>
      <c r="U42" s="29"/>
      <c r="V42" s="29"/>
    </row>
    <row r="43" spans="1:22" ht="17.399999999999999" hidden="1" customHeight="1">
      <c r="A43" s="1"/>
      <c r="B43" s="197"/>
      <c r="C43" s="44" t="s">
        <v>33</v>
      </c>
      <c r="D43" s="45">
        <f>G8</f>
        <v>40734.506000000001</v>
      </c>
      <c r="E43" s="45">
        <f>H8</f>
        <v>-91890.554000000004</v>
      </c>
      <c r="F43" s="45">
        <f>E8</f>
        <v>40734.370999999999</v>
      </c>
      <c r="G43" s="118">
        <f>F8</f>
        <v>-91890.438999999998</v>
      </c>
      <c r="H43" s="125"/>
      <c r="I43" s="126"/>
      <c r="J43" s="126"/>
      <c r="K43" s="10"/>
      <c r="L43" s="127"/>
      <c r="M43" s="127"/>
      <c r="N43" s="127"/>
      <c r="O43" s="27"/>
      <c r="Q43" s="28"/>
      <c r="R43" s="24"/>
      <c r="S43" s="24"/>
      <c r="U43" s="29"/>
      <c r="V43" s="29"/>
    </row>
    <row r="44" spans="1:22" ht="17.399999999999999" hidden="1" customHeight="1">
      <c r="A44" s="1"/>
      <c r="B44" s="197"/>
      <c r="C44" s="44" t="s">
        <v>34</v>
      </c>
      <c r="D44" s="45">
        <f>G7</f>
        <v>40751.440999999999</v>
      </c>
      <c r="E44" s="45">
        <f>H7</f>
        <v>-91907.573000000004</v>
      </c>
      <c r="F44" s="45">
        <f>E7</f>
        <v>40751.207999999999</v>
      </c>
      <c r="G44" s="118">
        <f>F7</f>
        <v>-91907.42</v>
      </c>
      <c r="H44" s="125"/>
      <c r="I44" s="126"/>
      <c r="J44" s="126"/>
      <c r="K44" s="10"/>
      <c r="L44" s="127"/>
      <c r="M44" s="127"/>
      <c r="N44" s="127"/>
      <c r="O44" s="27"/>
      <c r="Q44" s="28"/>
      <c r="R44" s="24"/>
      <c r="S44" s="24"/>
      <c r="U44" s="29"/>
      <c r="V44" s="29"/>
    </row>
    <row r="45" spans="1:22" ht="17.399999999999999" hidden="1" customHeight="1">
      <c r="A45" s="1"/>
      <c r="B45" s="197"/>
      <c r="C45" s="44" t="s">
        <v>41</v>
      </c>
      <c r="D45" s="45">
        <f>D43-D44</f>
        <v>-16.934999999997672</v>
      </c>
      <c r="E45" s="45">
        <f>E43-E44</f>
        <v>17.019000000000233</v>
      </c>
      <c r="F45" s="45">
        <f>F43-F44</f>
        <v>-16.836999999999534</v>
      </c>
      <c r="G45" s="118">
        <f>G43-G44</f>
        <v>16.980999999999767</v>
      </c>
      <c r="H45" s="125"/>
      <c r="I45" s="145"/>
      <c r="J45" s="126"/>
      <c r="K45" s="128"/>
      <c r="L45" s="129"/>
      <c r="M45" s="129"/>
      <c r="N45" s="129"/>
      <c r="O45" s="27"/>
      <c r="Q45" s="28"/>
      <c r="R45" s="24"/>
      <c r="S45" s="24"/>
      <c r="U45" s="29"/>
      <c r="V45" s="29"/>
    </row>
    <row r="46" spans="1:22" ht="17.399999999999999" hidden="1" customHeight="1">
      <c r="A46" s="1"/>
      <c r="B46" s="198" t="s">
        <v>14</v>
      </c>
      <c r="C46" s="47" t="s">
        <v>30</v>
      </c>
      <c r="D46" s="45">
        <f>F45^2+G45^2</f>
        <v>571.83892999997647</v>
      </c>
      <c r="E46" s="45"/>
      <c r="F46" s="45"/>
      <c r="G46" s="118"/>
      <c r="H46" s="125"/>
      <c r="I46" s="126"/>
      <c r="J46" s="126"/>
      <c r="K46" s="127"/>
      <c r="L46" s="127"/>
      <c r="M46" s="127"/>
      <c r="N46" s="127"/>
      <c r="O46" s="27"/>
      <c r="Q46" s="28"/>
      <c r="R46" s="24"/>
      <c r="S46" s="24"/>
      <c r="U46" s="29"/>
      <c r="V46" s="29"/>
    </row>
    <row r="47" spans="1:22" ht="17.399999999999999" hidden="1" customHeight="1">
      <c r="A47" s="1"/>
      <c r="B47" s="197"/>
      <c r="C47" s="47"/>
      <c r="D47" s="45"/>
      <c r="E47" s="45"/>
      <c r="F47" s="45"/>
      <c r="G47" s="118"/>
      <c r="H47" s="125"/>
      <c r="I47" s="126"/>
      <c r="J47" s="126"/>
      <c r="K47" s="127"/>
      <c r="L47" s="127"/>
      <c r="M47" s="127"/>
      <c r="N47" s="127"/>
      <c r="O47" s="27"/>
      <c r="Q47" s="28"/>
      <c r="R47" s="24"/>
      <c r="S47" s="24"/>
      <c r="U47" s="29"/>
      <c r="V47" s="29"/>
    </row>
    <row r="48" spans="1:22" ht="17.399999999999999" hidden="1" customHeight="1">
      <c r="A48" s="1"/>
      <c r="B48" s="197"/>
      <c r="C48" s="46" t="s">
        <v>15</v>
      </c>
      <c r="D48" s="49">
        <f>(D45*F45+E45*G45)/D46</f>
        <v>1.0040138995083399</v>
      </c>
      <c r="E48" s="48"/>
      <c r="F48" s="48"/>
      <c r="G48" s="118"/>
      <c r="H48" s="125"/>
      <c r="I48" s="130"/>
      <c r="J48" s="131"/>
      <c r="K48" s="132"/>
      <c r="L48" s="129"/>
      <c r="M48" s="129"/>
      <c r="N48" s="129"/>
      <c r="O48" s="27"/>
      <c r="Q48" s="28"/>
      <c r="R48" s="24"/>
      <c r="S48" s="24"/>
      <c r="U48" s="29"/>
      <c r="V48" s="29"/>
    </row>
    <row r="49" spans="1:22" ht="17.399999999999999" hidden="1" customHeight="1">
      <c r="A49" s="1"/>
      <c r="B49" s="197"/>
      <c r="C49" s="46"/>
      <c r="D49" s="117"/>
      <c r="E49" s="46"/>
      <c r="F49" s="46"/>
      <c r="G49" s="51"/>
      <c r="H49" s="125"/>
      <c r="I49" s="130"/>
      <c r="J49" s="131"/>
      <c r="K49" s="132"/>
      <c r="L49" s="129"/>
      <c r="M49" s="129"/>
      <c r="N49" s="129"/>
      <c r="O49" s="27"/>
      <c r="Q49" s="28"/>
      <c r="R49" s="24"/>
      <c r="S49" s="24"/>
      <c r="U49" s="29"/>
      <c r="V49" s="29"/>
    </row>
    <row r="50" spans="1:22" ht="17.399999999999999" hidden="1" customHeight="1">
      <c r="A50" s="1"/>
      <c r="B50" s="197"/>
      <c r="C50" s="46" t="s">
        <v>16</v>
      </c>
      <c r="D50" s="50">
        <f>(D45*G45-E45*F45)/D46</f>
        <v>-1.7912946220023029E-3</v>
      </c>
      <c r="E50" s="45"/>
      <c r="F50" s="45"/>
      <c r="G50" s="118"/>
      <c r="H50" s="125"/>
      <c r="I50" s="126"/>
      <c r="J50" s="133"/>
      <c r="K50" s="132"/>
      <c r="L50" s="127"/>
      <c r="M50" s="127"/>
      <c r="N50" s="127"/>
      <c r="O50" s="27"/>
      <c r="Q50" s="28"/>
      <c r="R50" s="24"/>
      <c r="S50" s="24"/>
      <c r="U50" s="29"/>
      <c r="V50" s="29"/>
    </row>
    <row r="51" spans="1:22" ht="17.399999999999999" hidden="1" customHeight="1">
      <c r="A51" s="1"/>
      <c r="B51" s="197"/>
      <c r="C51" s="46"/>
      <c r="D51" s="117"/>
      <c r="E51" s="46"/>
      <c r="F51" s="46"/>
      <c r="G51" s="51"/>
      <c r="H51" s="125"/>
      <c r="I51" s="126"/>
      <c r="J51" s="133"/>
      <c r="K51" s="132"/>
      <c r="L51" s="127"/>
      <c r="M51" s="127"/>
      <c r="N51" s="127"/>
      <c r="O51" s="27"/>
      <c r="Q51" s="28"/>
      <c r="R51" s="24"/>
      <c r="S51" s="24"/>
      <c r="U51" s="29"/>
      <c r="V51" s="29"/>
    </row>
    <row r="52" spans="1:22" ht="17.399999999999999" hidden="1" customHeight="1">
      <c r="A52" s="1"/>
      <c r="B52" s="197"/>
      <c r="C52" s="46" t="s">
        <v>17</v>
      </c>
      <c r="D52" s="45">
        <f>ROUNDDOWN(D44-D48*F44-D50*G44,3)</f>
        <v>-327.971</v>
      </c>
      <c r="E52" s="45"/>
      <c r="F52" s="45"/>
      <c r="G52" s="118"/>
      <c r="H52" s="125"/>
      <c r="I52" s="130"/>
      <c r="J52" s="131"/>
      <c r="K52" s="132"/>
      <c r="L52" s="129"/>
      <c r="M52" s="129"/>
      <c r="N52" s="129"/>
      <c r="O52" s="27"/>
      <c r="Q52" s="28"/>
      <c r="R52" s="24"/>
      <c r="S52" s="24"/>
      <c r="U52" s="29"/>
      <c r="V52" s="29"/>
    </row>
    <row r="53" spans="1:22" ht="17.399999999999999" hidden="1" customHeight="1">
      <c r="A53" s="1"/>
      <c r="B53" s="197"/>
      <c r="C53" s="46"/>
      <c r="D53" s="47"/>
      <c r="E53" s="46"/>
      <c r="F53" s="46"/>
      <c r="G53" s="51"/>
      <c r="H53" s="125"/>
      <c r="I53" s="130"/>
      <c r="J53" s="131"/>
      <c r="K53" s="132"/>
      <c r="L53" s="129"/>
      <c r="M53" s="129"/>
      <c r="N53" s="129"/>
      <c r="O53" s="27"/>
      <c r="Q53" s="28"/>
      <c r="R53" s="24"/>
      <c r="S53" s="24"/>
      <c r="U53" s="29"/>
      <c r="V53" s="29"/>
    </row>
    <row r="54" spans="1:22" ht="17.399999999999999" hidden="1" customHeight="1">
      <c r="A54" s="1"/>
      <c r="B54" s="197"/>
      <c r="C54" s="46" t="s">
        <v>18</v>
      </c>
      <c r="D54" s="45">
        <f>ROUNDDOWN(E44+D50*F44-D48*G44,3)</f>
        <v>295.75599999999997</v>
      </c>
      <c r="E54" s="45"/>
      <c r="F54" s="45"/>
      <c r="G54" s="118"/>
      <c r="H54" s="125"/>
      <c r="I54" s="130"/>
      <c r="J54" s="131"/>
      <c r="K54" s="132"/>
      <c r="L54" s="129"/>
      <c r="M54" s="129"/>
      <c r="N54" s="129"/>
      <c r="O54" s="27"/>
      <c r="Q54" s="28"/>
      <c r="R54" s="24"/>
      <c r="S54" s="24"/>
      <c r="U54" s="29"/>
      <c r="V54" s="29"/>
    </row>
    <row r="55" spans="1:22" ht="17.399999999999999" hidden="1" customHeight="1" thickBot="1">
      <c r="A55" s="1"/>
      <c r="B55" s="199"/>
      <c r="C55" s="46"/>
      <c r="D55" s="45"/>
      <c r="E55" s="45"/>
      <c r="F55" s="45"/>
      <c r="G55" s="118"/>
      <c r="H55" s="125"/>
      <c r="I55" s="130"/>
      <c r="J55" s="57"/>
      <c r="K55" s="129"/>
      <c r="L55" s="129"/>
      <c r="M55" s="129"/>
      <c r="N55" s="129"/>
      <c r="O55" s="27"/>
      <c r="Q55" s="28"/>
      <c r="R55" s="24"/>
      <c r="S55" s="24"/>
      <c r="U55" s="29"/>
      <c r="V55" s="29"/>
    </row>
    <row r="56" spans="1:22" ht="17.399999999999999" hidden="1" customHeight="1">
      <c r="A56" s="1"/>
      <c r="B56" s="52"/>
      <c r="C56" s="53"/>
      <c r="D56" s="54"/>
      <c r="E56" s="53"/>
      <c r="F56" s="55"/>
      <c r="G56" s="56"/>
      <c r="H56" s="147"/>
      <c r="I56" s="119"/>
      <c r="J56" s="120"/>
      <c r="K56" s="121"/>
      <c r="L56" s="122"/>
      <c r="M56" s="27"/>
      <c r="N56" s="27"/>
      <c r="O56" s="27"/>
      <c r="Q56" s="28"/>
      <c r="R56" s="24"/>
      <c r="S56" s="24"/>
      <c r="U56" s="29"/>
      <c r="V56" s="29"/>
    </row>
    <row r="57" spans="1:22" ht="34.799999999999997" hidden="1" customHeight="1">
      <c r="A57" s="1"/>
      <c r="B57" s="10"/>
      <c r="C57" s="1"/>
      <c r="D57" s="1"/>
      <c r="E57" s="1"/>
      <c r="F57" s="57"/>
      <c r="G57" s="58"/>
      <c r="H57" s="59"/>
      <c r="I57" s="60"/>
      <c r="J57" s="10"/>
      <c r="K57" s="10"/>
      <c r="L57" s="61"/>
      <c r="M57" s="27"/>
      <c r="N57" s="27"/>
      <c r="O57" s="27"/>
      <c r="Q57" s="28"/>
      <c r="R57" s="24"/>
      <c r="S57" s="24"/>
      <c r="U57" s="29"/>
      <c r="V57" s="29"/>
    </row>
    <row r="58" spans="1:22" ht="59.4" customHeight="1" thickBot="1">
      <c r="A58" s="1"/>
      <c r="B58" s="62"/>
      <c r="C58" s="63"/>
      <c r="D58" s="204" t="s">
        <v>39</v>
      </c>
      <c r="E58" s="204"/>
      <c r="F58" s="204"/>
      <c r="G58" s="204"/>
      <c r="H58" s="204"/>
      <c r="I58" s="204"/>
      <c r="J58" s="204"/>
      <c r="K58" s="195">
        <f ca="1">TODAY()</f>
        <v>45801</v>
      </c>
      <c r="L58" s="195"/>
      <c r="M58" s="27"/>
      <c r="N58" s="27"/>
      <c r="O58" s="27"/>
      <c r="Q58" s="28"/>
      <c r="R58" s="24"/>
      <c r="S58" s="24"/>
      <c r="U58" s="29"/>
      <c r="V58" s="29"/>
    </row>
    <row r="59" spans="1:22" ht="48" customHeight="1" thickBot="1">
      <c r="A59" s="1"/>
      <c r="B59" s="200"/>
      <c r="C59" s="64"/>
      <c r="D59" s="194" t="s">
        <v>19</v>
      </c>
      <c r="E59" s="193"/>
      <c r="F59" s="194" t="s">
        <v>20</v>
      </c>
      <c r="G59" s="193"/>
      <c r="H59" s="192" t="s">
        <v>38</v>
      </c>
      <c r="I59" s="193"/>
      <c r="J59" s="194" t="s">
        <v>21</v>
      </c>
      <c r="K59" s="193"/>
      <c r="L59" s="202" t="s">
        <v>42</v>
      </c>
      <c r="M59" s="65"/>
      <c r="N59" s="27"/>
      <c r="O59" s="27"/>
      <c r="Q59" s="28"/>
      <c r="R59" s="24"/>
      <c r="S59" s="24"/>
      <c r="U59" s="29"/>
      <c r="V59" s="29"/>
    </row>
    <row r="60" spans="1:22" ht="28.8" customHeight="1">
      <c r="A60" s="1"/>
      <c r="B60" s="201"/>
      <c r="C60" s="66" t="s">
        <v>22</v>
      </c>
      <c r="D60" s="67" t="s">
        <v>23</v>
      </c>
      <c r="E60" s="68" t="s">
        <v>24</v>
      </c>
      <c r="F60" s="69" t="s">
        <v>23</v>
      </c>
      <c r="G60" s="70" t="s">
        <v>24</v>
      </c>
      <c r="H60" s="67" t="s">
        <v>23</v>
      </c>
      <c r="I60" s="68" t="s">
        <v>24</v>
      </c>
      <c r="J60" s="71" t="s">
        <v>25</v>
      </c>
      <c r="K60" s="72" t="s">
        <v>26</v>
      </c>
      <c r="L60" s="203"/>
      <c r="M60" s="65"/>
      <c r="N60" s="27"/>
      <c r="O60" s="27"/>
      <c r="Q60" s="28"/>
      <c r="R60" s="24"/>
      <c r="S60" s="24"/>
      <c r="U60" s="29"/>
      <c r="V60" s="29"/>
    </row>
    <row r="61" spans="1:22" ht="21" customHeight="1">
      <c r="A61" s="1"/>
      <c r="B61" s="73">
        <v>1</v>
      </c>
      <c r="C61" s="106" t="str">
        <f t="shared" ref="C61:G62" si="0">IF(D7="","",D7)</f>
        <v>K136</v>
      </c>
      <c r="D61" s="75">
        <f t="shared" si="0"/>
        <v>40751.207999999999</v>
      </c>
      <c r="E61" s="80">
        <f t="shared" si="0"/>
        <v>-91907.42</v>
      </c>
      <c r="F61" s="79">
        <f t="shared" si="0"/>
        <v>40751.440999999999</v>
      </c>
      <c r="G61" s="81">
        <f t="shared" si="0"/>
        <v>-91907.573000000004</v>
      </c>
      <c r="H61" s="77">
        <f>IF(D61="","",$D$48*D61+$D$50*E61+$D$52)</f>
        <v>40751.441520923567</v>
      </c>
      <c r="I61" s="78">
        <f>IF(E61="","",-$D$50*D61+$D$48*E61+$D$54)</f>
        <v>-91907.57372822029</v>
      </c>
      <c r="J61" s="75">
        <f>IF(D61="","",F61-H61)</f>
        <v>-5.2092356781940907E-4</v>
      </c>
      <c r="K61" s="76">
        <f>IF(E61="","",G61-I61)</f>
        <v>7.2822028596419841E-4</v>
      </c>
      <c r="L61" s="140">
        <f>IF(D61="","",ROUND(SQRT((J61^2+K61^2)),6))</f>
        <v>8.9499999999999996E-4</v>
      </c>
      <c r="M61" s="65"/>
      <c r="N61" s="27"/>
      <c r="O61" s="27"/>
      <c r="Q61" s="28"/>
      <c r="R61" s="24"/>
      <c r="S61" s="24"/>
      <c r="U61" s="29"/>
      <c r="V61" s="29"/>
    </row>
    <row r="62" spans="1:22" ht="21" customHeight="1">
      <c r="A62" s="1"/>
      <c r="B62" s="112">
        <v>2</v>
      </c>
      <c r="C62" s="107" t="str">
        <f t="shared" si="0"/>
        <v>K101</v>
      </c>
      <c r="D62" s="83">
        <f t="shared" si="0"/>
        <v>40734.370999999999</v>
      </c>
      <c r="E62" s="113">
        <f t="shared" si="0"/>
        <v>-91890.438999999998</v>
      </c>
      <c r="F62" s="83">
        <f t="shared" si="0"/>
        <v>40734.506000000001</v>
      </c>
      <c r="G62" s="84">
        <f t="shared" si="0"/>
        <v>-91890.554000000004</v>
      </c>
      <c r="H62" s="77">
        <f>IF(D62="","",$D$48*D62+$D$50*E62+$D$52)</f>
        <v>40734.506520923569</v>
      </c>
      <c r="I62" s="78">
        <f>IF(E62="","",-$D$50*D62+$D$48*E62+$D$54)</f>
        <v>-91890.55472822029</v>
      </c>
      <c r="J62" s="83">
        <f>IF(D8="","",F62-H62)</f>
        <v>-5.2092356781940907E-4</v>
      </c>
      <c r="K62" s="84">
        <f>IF(D8="","",G62-I62)</f>
        <v>7.2822028596419841E-4</v>
      </c>
      <c r="L62" s="140">
        <f>IF(D62="","",ROUND(SQRT((J62^2+K62^2)),6))</f>
        <v>8.9499999999999996E-4</v>
      </c>
      <c r="M62" s="65"/>
      <c r="N62" s="27"/>
      <c r="O62" s="27"/>
      <c r="Q62" s="28"/>
      <c r="R62" s="24"/>
      <c r="S62" s="24"/>
      <c r="U62" s="29"/>
      <c r="V62" s="29"/>
    </row>
    <row r="63" spans="1:22" ht="21" customHeight="1">
      <c r="A63" s="1"/>
      <c r="B63" s="85"/>
      <c r="C63" s="86" t="s">
        <v>22</v>
      </c>
      <c r="D63" s="114" t="s">
        <v>23</v>
      </c>
      <c r="E63" s="88" t="s">
        <v>24</v>
      </c>
      <c r="F63" s="87" t="s">
        <v>23</v>
      </c>
      <c r="G63" s="115" t="s">
        <v>24</v>
      </c>
      <c r="H63" s="87" t="s">
        <v>27</v>
      </c>
      <c r="I63" s="88" t="s">
        <v>28</v>
      </c>
      <c r="J63" s="89" t="s">
        <v>25</v>
      </c>
      <c r="K63" s="90" t="s">
        <v>26</v>
      </c>
      <c r="L63" s="116" t="s">
        <v>42</v>
      </c>
      <c r="M63" s="91"/>
      <c r="N63" s="27"/>
      <c r="O63" s="27"/>
      <c r="Q63" s="28"/>
      <c r="R63" s="24"/>
      <c r="S63" s="24"/>
      <c r="U63" s="29"/>
      <c r="V63" s="29"/>
    </row>
    <row r="64" spans="1:22" ht="21" customHeight="1">
      <c r="A64" s="1"/>
      <c r="B64" s="139">
        <v>3</v>
      </c>
      <c r="C64" s="74" t="str">
        <f t="shared" ref="C64:G64" si="1">IF(D12="","",D12)</f>
        <v>K61</v>
      </c>
      <c r="D64" s="92">
        <f t="shared" si="1"/>
        <v>40763.1</v>
      </c>
      <c r="E64" s="93">
        <f t="shared" si="1"/>
        <v>-91896.176999999996</v>
      </c>
      <c r="F64" s="108">
        <f t="shared" si="1"/>
        <v>40763.387000000002</v>
      </c>
      <c r="G64" s="109">
        <f t="shared" si="1"/>
        <v>-91896.063999999998</v>
      </c>
      <c r="H64" s="94">
        <f t="shared" ref="H64:H72" si="2">IF(D64="","",$D$48*D64+$D$50*E64+$D$52)</f>
        <v>40763.361114691084</v>
      </c>
      <c r="I64" s="95">
        <f t="shared" ref="I64:I72" si="3">IF(E64="","",-$D$50*D64+$D$48*E64+$D$54)</f>
        <v>-91896.264297872462</v>
      </c>
      <c r="J64" s="110">
        <f t="shared" ref="J64:J65" si="4">IF(F64="","",F64-H64)</f>
        <v>2.5885308918077499E-2</v>
      </c>
      <c r="K64" s="111">
        <f t="shared" ref="K64:K65" si="5">IF(G64="","",G64-I64)</f>
        <v>0.2002978724631248</v>
      </c>
      <c r="L64" s="175">
        <f>IF(F64="","",ROUND(SQRT((J64^2+K64^2)),6))</f>
        <v>0.201964</v>
      </c>
      <c r="M64" s="174"/>
      <c r="N64" s="27"/>
      <c r="O64" s="27"/>
      <c r="Q64" s="28"/>
      <c r="R64" s="24"/>
      <c r="S64" s="24"/>
      <c r="U64" s="29"/>
      <c r="V64" s="29"/>
    </row>
    <row r="65" spans="1:22" ht="21" customHeight="1">
      <c r="A65" s="1"/>
      <c r="B65" s="98">
        <v>4</v>
      </c>
      <c r="C65" s="74" t="str">
        <f t="shared" ref="C65:G65" si="6">IF(D13="","",D13)</f>
        <v>K68</v>
      </c>
      <c r="D65" s="92">
        <f t="shared" si="6"/>
        <v>40746.485999999997</v>
      </c>
      <c r="E65" s="93">
        <f t="shared" si="6"/>
        <v>-91883.832999999999</v>
      </c>
      <c r="F65" s="108">
        <f t="shared" si="6"/>
        <v>40746.894</v>
      </c>
      <c r="G65" s="109">
        <f t="shared" si="6"/>
        <v>-91883.892000000007</v>
      </c>
      <c r="H65" s="96">
        <f t="shared" si="2"/>
        <v>40746.658316023837</v>
      </c>
      <c r="I65" s="97">
        <f t="shared" si="3"/>
        <v>-91883.900510865788</v>
      </c>
      <c r="J65" s="110">
        <f t="shared" si="4"/>
        <v>0.23568397616327275</v>
      </c>
      <c r="K65" s="111">
        <f t="shared" si="5"/>
        <v>8.5108657804084942E-3</v>
      </c>
      <c r="L65" s="141">
        <f t="shared" ref="L65:L91" si="7">IF(F65="","",ROUND(SQRT((J65^2+K65^2)),6))</f>
        <v>0.23583799999999999</v>
      </c>
      <c r="M65" s="174"/>
      <c r="N65" s="27"/>
      <c r="O65" s="27"/>
      <c r="Q65" s="28"/>
      <c r="R65" s="24"/>
      <c r="S65" s="24"/>
      <c r="U65" s="29"/>
      <c r="V65" s="29"/>
    </row>
    <row r="66" spans="1:22" ht="21" customHeight="1">
      <c r="A66" s="1"/>
      <c r="B66" s="98">
        <v>5</v>
      </c>
      <c r="C66" s="74" t="str">
        <f t="shared" ref="C66:G72" si="8">IF(D14="","",D14)</f>
        <v>K62</v>
      </c>
      <c r="D66" s="92">
        <f t="shared" si="8"/>
        <v>40743.476999999999</v>
      </c>
      <c r="E66" s="93">
        <f t="shared" si="8"/>
        <v>-91881.240999999995</v>
      </c>
      <c r="F66" s="108">
        <f t="shared" si="8"/>
        <v>40743.688000000002</v>
      </c>
      <c r="G66" s="109">
        <f t="shared" si="8"/>
        <v>-91881.32</v>
      </c>
      <c r="H66" s="96">
        <f t="shared" si="2"/>
        <v>40743.632595164556</v>
      </c>
      <c r="I66" s="97">
        <f t="shared" si="3"/>
        <v>-91881.303496843786</v>
      </c>
      <c r="J66" s="110">
        <f>IF(F66="","",F66-H66)</f>
        <v>5.5404835446097422E-2</v>
      </c>
      <c r="K66" s="111">
        <f>IF(G66="","",G66-I66)</f>
        <v>-1.6503156221006066E-2</v>
      </c>
      <c r="L66" s="141">
        <f t="shared" si="7"/>
        <v>5.781E-2</v>
      </c>
      <c r="M66" s="27"/>
      <c r="N66" s="27"/>
      <c r="O66" s="27"/>
      <c r="Q66" s="28"/>
      <c r="R66" s="24"/>
      <c r="S66" s="24"/>
      <c r="U66" s="29"/>
      <c r="V66" s="29"/>
    </row>
    <row r="67" spans="1:22" ht="21" customHeight="1">
      <c r="A67" s="1"/>
      <c r="B67" s="98">
        <v>6</v>
      </c>
      <c r="C67" s="74" t="str">
        <f t="shared" si="8"/>
        <v>K112</v>
      </c>
      <c r="D67" s="92">
        <f t="shared" si="8"/>
        <v>40741.838000000003</v>
      </c>
      <c r="E67" s="93">
        <f t="shared" si="8"/>
        <v>-91897.357999999993</v>
      </c>
      <c r="F67" s="96">
        <f t="shared" si="8"/>
        <v>40741.995000000003</v>
      </c>
      <c r="G67" s="82">
        <f t="shared" si="8"/>
        <v>-91897.479000000007</v>
      </c>
      <c r="H67" s="96">
        <f t="shared" si="2"/>
        <v>40742.015886678688</v>
      </c>
      <c r="I67" s="97">
        <f t="shared" si="3"/>
        <v>-91897.48812479405</v>
      </c>
      <c r="J67" s="79">
        <f t="shared" ref="J67:K72" si="9">IF(F67="","",F67-H67)</f>
        <v>-2.0886678685201332E-2</v>
      </c>
      <c r="K67" s="80">
        <f t="shared" si="9"/>
        <v>9.1247940436005592E-3</v>
      </c>
      <c r="L67" s="141">
        <f t="shared" si="7"/>
        <v>2.2793000000000001E-2</v>
      </c>
      <c r="M67" s="27"/>
      <c r="N67" s="27"/>
      <c r="O67" s="27"/>
      <c r="Q67" s="28"/>
      <c r="R67" s="24"/>
      <c r="S67" s="24"/>
      <c r="U67" s="29"/>
      <c r="V67" s="29"/>
    </row>
    <row r="68" spans="1:22" ht="21" customHeight="1">
      <c r="A68" s="1"/>
      <c r="B68" s="98">
        <v>7</v>
      </c>
      <c r="C68" s="74" t="str">
        <f t="shared" si="8"/>
        <v>4-408</v>
      </c>
      <c r="D68" s="92">
        <f t="shared" si="8"/>
        <v>40770.720000000001</v>
      </c>
      <c r="E68" s="93">
        <f t="shared" si="8"/>
        <v>-91899.679000000004</v>
      </c>
      <c r="F68" s="96" t="str">
        <f t="shared" si="8"/>
        <v/>
      </c>
      <c r="G68" s="82" t="str">
        <f t="shared" si="8"/>
        <v/>
      </c>
      <c r="H68" s="96">
        <f t="shared" si="2"/>
        <v>40771.017973719107</v>
      </c>
      <c r="I68" s="97">
        <f t="shared" si="3"/>
        <v>-91899.766704883543</v>
      </c>
      <c r="J68" s="79" t="str">
        <f t="shared" si="9"/>
        <v/>
      </c>
      <c r="K68" s="80" t="str">
        <f t="shared" si="9"/>
        <v/>
      </c>
      <c r="L68" s="141" t="str">
        <f t="shared" si="7"/>
        <v/>
      </c>
      <c r="M68" s="27"/>
      <c r="N68" s="27"/>
      <c r="O68" s="27"/>
      <c r="Q68" s="28"/>
      <c r="R68" s="24"/>
      <c r="S68" s="24"/>
      <c r="U68" s="29"/>
      <c r="V68" s="29"/>
    </row>
    <row r="69" spans="1:22" ht="21" customHeight="1">
      <c r="A69" s="1"/>
      <c r="B69" s="98">
        <v>8</v>
      </c>
      <c r="C69" s="74" t="str">
        <f t="shared" si="8"/>
        <v>4-409</v>
      </c>
      <c r="D69" s="92">
        <f t="shared" si="8"/>
        <v>40751.707999999999</v>
      </c>
      <c r="E69" s="93">
        <f t="shared" si="8"/>
        <v>-91890.183999999994</v>
      </c>
      <c r="F69" s="96" t="str">
        <f t="shared" si="8"/>
        <v/>
      </c>
      <c r="G69" s="82" t="str">
        <f t="shared" si="8"/>
        <v/>
      </c>
      <c r="H69" s="96">
        <f t="shared" si="2"/>
        <v>40751.912653119216</v>
      </c>
      <c r="I69" s="97">
        <f t="shared" si="3"/>
        <v>-91890.267649001064</v>
      </c>
      <c r="J69" s="79" t="str">
        <f t="shared" si="9"/>
        <v/>
      </c>
      <c r="K69" s="80" t="str">
        <f t="shared" si="9"/>
        <v/>
      </c>
      <c r="L69" s="141" t="str">
        <f t="shared" si="7"/>
        <v/>
      </c>
      <c r="M69" s="27"/>
      <c r="N69" s="27"/>
      <c r="O69" s="27"/>
      <c r="Q69" s="28"/>
      <c r="R69" s="24"/>
      <c r="S69" s="24"/>
      <c r="U69" s="29"/>
      <c r="V69" s="29"/>
    </row>
    <row r="70" spans="1:22" ht="21" customHeight="1">
      <c r="A70" s="1"/>
      <c r="B70" s="98">
        <v>9</v>
      </c>
      <c r="C70" s="74" t="str">
        <f t="shared" si="8"/>
        <v/>
      </c>
      <c r="D70" s="92" t="str">
        <f t="shared" si="8"/>
        <v/>
      </c>
      <c r="E70" s="93" t="str">
        <f t="shared" si="8"/>
        <v/>
      </c>
      <c r="F70" s="96" t="str">
        <f t="shared" si="8"/>
        <v/>
      </c>
      <c r="G70" s="82" t="str">
        <f t="shared" si="8"/>
        <v/>
      </c>
      <c r="H70" s="96" t="str">
        <f t="shared" si="2"/>
        <v/>
      </c>
      <c r="I70" s="97" t="str">
        <f t="shared" si="3"/>
        <v/>
      </c>
      <c r="J70" s="79" t="str">
        <f t="shared" si="9"/>
        <v/>
      </c>
      <c r="K70" s="80" t="str">
        <f t="shared" si="9"/>
        <v/>
      </c>
      <c r="L70" s="141" t="str">
        <f t="shared" si="7"/>
        <v/>
      </c>
      <c r="M70" s="27"/>
      <c r="N70" s="27"/>
      <c r="O70" s="27"/>
      <c r="Q70" s="28"/>
      <c r="R70" s="24"/>
      <c r="S70" s="24"/>
      <c r="U70" s="29"/>
      <c r="V70" s="29"/>
    </row>
    <row r="71" spans="1:22" ht="21" customHeight="1">
      <c r="A71" s="1"/>
      <c r="B71" s="98">
        <v>10</v>
      </c>
      <c r="C71" s="74" t="str">
        <f t="shared" si="8"/>
        <v/>
      </c>
      <c r="D71" s="92" t="str">
        <f t="shared" si="8"/>
        <v/>
      </c>
      <c r="E71" s="93" t="str">
        <f t="shared" si="8"/>
        <v/>
      </c>
      <c r="F71" s="96" t="str">
        <f t="shared" si="8"/>
        <v/>
      </c>
      <c r="G71" s="82" t="str">
        <f t="shared" si="8"/>
        <v/>
      </c>
      <c r="H71" s="96" t="str">
        <f t="shared" si="2"/>
        <v/>
      </c>
      <c r="I71" s="97" t="str">
        <f t="shared" si="3"/>
        <v/>
      </c>
      <c r="J71" s="79" t="str">
        <f t="shared" si="9"/>
        <v/>
      </c>
      <c r="K71" s="80" t="str">
        <f t="shared" si="9"/>
        <v/>
      </c>
      <c r="L71" s="141" t="str">
        <f t="shared" si="7"/>
        <v/>
      </c>
      <c r="M71" s="27"/>
      <c r="N71" s="27"/>
      <c r="O71" s="27"/>
      <c r="Q71" s="28"/>
      <c r="R71" s="24"/>
      <c r="S71" s="24"/>
      <c r="U71" s="29"/>
      <c r="V71" s="29"/>
    </row>
    <row r="72" spans="1:22" ht="22.2" customHeight="1">
      <c r="A72" s="1"/>
      <c r="B72" s="98">
        <v>11</v>
      </c>
      <c r="C72" s="74" t="str">
        <f t="shared" si="8"/>
        <v/>
      </c>
      <c r="D72" s="92" t="str">
        <f t="shared" si="8"/>
        <v/>
      </c>
      <c r="E72" s="93" t="str">
        <f t="shared" si="8"/>
        <v/>
      </c>
      <c r="F72" s="96" t="str">
        <f t="shared" si="8"/>
        <v/>
      </c>
      <c r="G72" s="82" t="str">
        <f t="shared" si="8"/>
        <v/>
      </c>
      <c r="H72" s="96" t="str">
        <f t="shared" si="2"/>
        <v/>
      </c>
      <c r="I72" s="97" t="str">
        <f t="shared" si="3"/>
        <v/>
      </c>
      <c r="J72" s="79" t="str">
        <f t="shared" si="9"/>
        <v/>
      </c>
      <c r="K72" s="80" t="str">
        <f t="shared" si="9"/>
        <v/>
      </c>
      <c r="L72" s="141" t="str">
        <f t="shared" si="7"/>
        <v/>
      </c>
      <c r="M72" s="27"/>
      <c r="N72" s="27"/>
      <c r="O72" s="27"/>
      <c r="Q72" s="28"/>
      <c r="R72" s="24"/>
      <c r="S72" s="24"/>
      <c r="U72" s="29"/>
      <c r="V72" s="29"/>
    </row>
    <row r="73" spans="1:22" ht="22.2" customHeight="1">
      <c r="B73" s="98">
        <v>12</v>
      </c>
      <c r="C73" s="74" t="str">
        <f t="shared" ref="C73:G73" si="10">IF(D21="","",D21)</f>
        <v/>
      </c>
      <c r="D73" s="92" t="str">
        <f t="shared" si="10"/>
        <v/>
      </c>
      <c r="E73" s="93" t="str">
        <f t="shared" si="10"/>
        <v/>
      </c>
      <c r="F73" s="96" t="str">
        <f t="shared" si="10"/>
        <v/>
      </c>
      <c r="G73" s="82" t="str">
        <f t="shared" si="10"/>
        <v/>
      </c>
      <c r="H73" s="96" t="str">
        <f t="shared" ref="H73:H91" si="11">IF(D73="","",$D$48*D73+$D$50*E73+$D$52)</f>
        <v/>
      </c>
      <c r="I73" s="97" t="str">
        <f t="shared" ref="I73:I91" si="12">IF(E73="","",-$D$50*D73+$D$48*E73+$D$54)</f>
        <v/>
      </c>
      <c r="J73" s="79" t="str">
        <f t="shared" ref="J73:J91" si="13">IF(F73="","",F73-H73)</f>
        <v/>
      </c>
      <c r="K73" s="80" t="str">
        <f t="shared" ref="K73:K91" si="14">IF(G73="","",G73-I73)</f>
        <v/>
      </c>
      <c r="L73" s="141" t="str">
        <f t="shared" si="7"/>
        <v/>
      </c>
      <c r="M73" s="99"/>
      <c r="N73" s="99"/>
      <c r="O73" s="99"/>
      <c r="Q73" s="28"/>
      <c r="R73" s="24"/>
      <c r="S73" s="24"/>
      <c r="U73" s="29"/>
      <c r="V73" s="29"/>
    </row>
    <row r="74" spans="1:22" ht="22.2" customHeight="1">
      <c r="B74" s="98">
        <v>13</v>
      </c>
      <c r="C74" s="74" t="str">
        <f t="shared" ref="C74:G74" si="15">IF(D22="","",D22)</f>
        <v/>
      </c>
      <c r="D74" s="92" t="str">
        <f t="shared" si="15"/>
        <v/>
      </c>
      <c r="E74" s="93" t="str">
        <f t="shared" si="15"/>
        <v/>
      </c>
      <c r="F74" s="96" t="str">
        <f t="shared" si="15"/>
        <v/>
      </c>
      <c r="G74" s="82" t="str">
        <f t="shared" si="15"/>
        <v/>
      </c>
      <c r="H74" s="96" t="str">
        <f t="shared" si="11"/>
        <v/>
      </c>
      <c r="I74" s="97" t="str">
        <f t="shared" si="12"/>
        <v/>
      </c>
      <c r="J74" s="79" t="str">
        <f t="shared" si="13"/>
        <v/>
      </c>
      <c r="K74" s="80" t="str">
        <f t="shared" si="14"/>
        <v/>
      </c>
      <c r="L74" s="141" t="str">
        <f t="shared" si="7"/>
        <v/>
      </c>
      <c r="M74" s="99"/>
      <c r="N74" s="99"/>
      <c r="O74" s="99"/>
      <c r="Q74" s="28"/>
      <c r="R74" s="24"/>
      <c r="S74" s="24"/>
      <c r="U74" s="29"/>
      <c r="V74" s="29"/>
    </row>
    <row r="75" spans="1:22" ht="22.2" customHeight="1">
      <c r="B75" s="98">
        <v>14</v>
      </c>
      <c r="C75" s="74" t="str">
        <f t="shared" ref="C75:G75" si="16">IF(D23="","",D23)</f>
        <v/>
      </c>
      <c r="D75" s="92" t="str">
        <f t="shared" si="16"/>
        <v/>
      </c>
      <c r="E75" s="93" t="str">
        <f t="shared" si="16"/>
        <v/>
      </c>
      <c r="F75" s="96" t="str">
        <f t="shared" si="16"/>
        <v/>
      </c>
      <c r="G75" s="82" t="str">
        <f t="shared" si="16"/>
        <v/>
      </c>
      <c r="H75" s="96" t="str">
        <f t="shared" si="11"/>
        <v/>
      </c>
      <c r="I75" s="97" t="str">
        <f t="shared" si="12"/>
        <v/>
      </c>
      <c r="J75" s="79" t="str">
        <f t="shared" si="13"/>
        <v/>
      </c>
      <c r="K75" s="80" t="str">
        <f t="shared" si="14"/>
        <v/>
      </c>
      <c r="L75" s="141" t="str">
        <f t="shared" si="7"/>
        <v/>
      </c>
      <c r="M75" s="99"/>
      <c r="N75" s="99"/>
      <c r="O75" s="99"/>
      <c r="Q75" s="28"/>
      <c r="R75" s="24"/>
      <c r="S75" s="24"/>
      <c r="U75" s="29"/>
      <c r="V75" s="29"/>
    </row>
    <row r="76" spans="1:22" ht="22.2" customHeight="1">
      <c r="B76" s="98">
        <v>15</v>
      </c>
      <c r="C76" s="74" t="str">
        <f t="shared" ref="C76:G76" si="17">IF(D24="","",D24)</f>
        <v/>
      </c>
      <c r="D76" s="92" t="str">
        <f t="shared" si="17"/>
        <v/>
      </c>
      <c r="E76" s="93" t="str">
        <f t="shared" si="17"/>
        <v/>
      </c>
      <c r="F76" s="96" t="str">
        <f t="shared" si="17"/>
        <v/>
      </c>
      <c r="G76" s="82" t="str">
        <f t="shared" si="17"/>
        <v/>
      </c>
      <c r="H76" s="96" t="str">
        <f t="shared" si="11"/>
        <v/>
      </c>
      <c r="I76" s="97" t="str">
        <f t="shared" si="12"/>
        <v/>
      </c>
      <c r="J76" s="79" t="str">
        <f t="shared" si="13"/>
        <v/>
      </c>
      <c r="K76" s="80" t="str">
        <f t="shared" si="14"/>
        <v/>
      </c>
      <c r="L76" s="141" t="str">
        <f t="shared" si="7"/>
        <v/>
      </c>
      <c r="M76" s="99"/>
      <c r="N76" s="99"/>
      <c r="O76" s="99"/>
      <c r="Q76" s="28"/>
      <c r="R76" s="24"/>
      <c r="S76" s="24"/>
      <c r="U76" s="29"/>
      <c r="V76" s="29"/>
    </row>
    <row r="77" spans="1:22" ht="22.2" customHeight="1">
      <c r="B77" s="98">
        <v>16</v>
      </c>
      <c r="C77" s="74" t="str">
        <f t="shared" ref="C77:G77" si="18">IF(D25="","",D25)</f>
        <v/>
      </c>
      <c r="D77" s="92" t="str">
        <f t="shared" si="18"/>
        <v/>
      </c>
      <c r="E77" s="93" t="str">
        <f t="shared" si="18"/>
        <v/>
      </c>
      <c r="F77" s="96" t="str">
        <f t="shared" si="18"/>
        <v/>
      </c>
      <c r="G77" s="82" t="str">
        <f t="shared" si="18"/>
        <v/>
      </c>
      <c r="H77" s="96" t="str">
        <f t="shared" si="11"/>
        <v/>
      </c>
      <c r="I77" s="97" t="str">
        <f t="shared" si="12"/>
        <v/>
      </c>
      <c r="J77" s="79" t="str">
        <f t="shared" si="13"/>
        <v/>
      </c>
      <c r="K77" s="80" t="str">
        <f t="shared" si="14"/>
        <v/>
      </c>
      <c r="L77" s="141" t="str">
        <f t="shared" si="7"/>
        <v/>
      </c>
      <c r="M77" s="99"/>
      <c r="N77" s="99"/>
      <c r="O77" s="99"/>
      <c r="Q77" s="28"/>
      <c r="R77" s="24"/>
      <c r="S77" s="24"/>
      <c r="U77" s="29"/>
      <c r="V77" s="29"/>
    </row>
    <row r="78" spans="1:22" ht="22.8" customHeight="1">
      <c r="B78" s="98">
        <v>17</v>
      </c>
      <c r="C78" s="168" t="str">
        <f t="shared" ref="C78:G78" si="19">IF(D26="","",D26)</f>
        <v/>
      </c>
      <c r="D78" s="169" t="str">
        <f t="shared" si="19"/>
        <v/>
      </c>
      <c r="E78" s="170" t="str">
        <f t="shared" si="19"/>
        <v/>
      </c>
      <c r="F78" s="96" t="str">
        <f t="shared" si="19"/>
        <v/>
      </c>
      <c r="G78" s="82" t="str">
        <f t="shared" si="19"/>
        <v/>
      </c>
      <c r="H78" s="96" t="str">
        <f t="shared" si="11"/>
        <v/>
      </c>
      <c r="I78" s="97" t="str">
        <f t="shared" si="12"/>
        <v/>
      </c>
      <c r="J78" s="79" t="str">
        <f t="shared" si="13"/>
        <v/>
      </c>
      <c r="K78" s="80" t="str">
        <f t="shared" si="14"/>
        <v/>
      </c>
      <c r="L78" s="141" t="str">
        <f t="shared" si="7"/>
        <v/>
      </c>
      <c r="M78" s="100"/>
      <c r="N78" s="100"/>
    </row>
    <row r="79" spans="1:22" ht="22.8" customHeight="1">
      <c r="B79" s="98">
        <v>18</v>
      </c>
      <c r="C79" s="74" t="str">
        <f t="shared" ref="C79:G79" si="20">IF(D27="","",D27)</f>
        <v/>
      </c>
      <c r="D79" s="92" t="str">
        <f t="shared" si="20"/>
        <v/>
      </c>
      <c r="E79" s="93" t="str">
        <f t="shared" si="20"/>
        <v/>
      </c>
      <c r="F79" s="96" t="str">
        <f t="shared" si="20"/>
        <v/>
      </c>
      <c r="G79" s="82" t="str">
        <f t="shared" si="20"/>
        <v/>
      </c>
      <c r="H79" s="96" t="str">
        <f t="shared" si="11"/>
        <v/>
      </c>
      <c r="I79" s="97" t="str">
        <f t="shared" si="12"/>
        <v/>
      </c>
      <c r="J79" s="79" t="str">
        <f t="shared" si="13"/>
        <v/>
      </c>
      <c r="K79" s="80" t="str">
        <f t="shared" si="14"/>
        <v/>
      </c>
      <c r="L79" s="141" t="str">
        <f t="shared" si="7"/>
        <v/>
      </c>
    </row>
    <row r="80" spans="1:22" ht="22.8" customHeight="1">
      <c r="B80" s="98">
        <v>19</v>
      </c>
      <c r="C80" s="74" t="str">
        <f t="shared" ref="C80:G80" si="21">IF(D28="","",D28)</f>
        <v/>
      </c>
      <c r="D80" s="92" t="str">
        <f t="shared" si="21"/>
        <v/>
      </c>
      <c r="E80" s="93" t="str">
        <f t="shared" si="21"/>
        <v/>
      </c>
      <c r="F80" s="96" t="str">
        <f t="shared" si="21"/>
        <v/>
      </c>
      <c r="G80" s="82" t="str">
        <f t="shared" si="21"/>
        <v/>
      </c>
      <c r="H80" s="96" t="str">
        <f t="shared" si="11"/>
        <v/>
      </c>
      <c r="I80" s="97" t="str">
        <f t="shared" si="12"/>
        <v/>
      </c>
      <c r="J80" s="79" t="str">
        <f t="shared" si="13"/>
        <v/>
      </c>
      <c r="K80" s="80" t="str">
        <f t="shared" si="14"/>
        <v/>
      </c>
      <c r="L80" s="141" t="str">
        <f t="shared" si="7"/>
        <v/>
      </c>
    </row>
    <row r="81" spans="2:12" ht="22.8" customHeight="1">
      <c r="B81" s="98">
        <v>20</v>
      </c>
      <c r="C81" s="74" t="str">
        <f t="shared" ref="C81:G81" si="22">IF(D29="","",D29)</f>
        <v/>
      </c>
      <c r="D81" s="92" t="str">
        <f t="shared" si="22"/>
        <v/>
      </c>
      <c r="E81" s="93" t="str">
        <f t="shared" si="22"/>
        <v/>
      </c>
      <c r="F81" s="96" t="str">
        <f t="shared" si="22"/>
        <v/>
      </c>
      <c r="G81" s="82" t="str">
        <f t="shared" si="22"/>
        <v/>
      </c>
      <c r="H81" s="96" t="str">
        <f t="shared" si="11"/>
        <v/>
      </c>
      <c r="I81" s="97" t="str">
        <f t="shared" si="12"/>
        <v/>
      </c>
      <c r="J81" s="79" t="str">
        <f t="shared" si="13"/>
        <v/>
      </c>
      <c r="K81" s="80" t="str">
        <f t="shared" si="14"/>
        <v/>
      </c>
      <c r="L81" s="141" t="str">
        <f t="shared" si="7"/>
        <v/>
      </c>
    </row>
    <row r="82" spans="2:12" ht="22.8" customHeight="1">
      <c r="B82" s="98">
        <v>21</v>
      </c>
      <c r="C82" s="74" t="str">
        <f t="shared" ref="C82:G82" si="23">IF(D30="","",D30)</f>
        <v/>
      </c>
      <c r="D82" s="92" t="str">
        <f t="shared" si="23"/>
        <v/>
      </c>
      <c r="E82" s="93" t="str">
        <f t="shared" si="23"/>
        <v/>
      </c>
      <c r="F82" s="96" t="str">
        <f t="shared" si="23"/>
        <v/>
      </c>
      <c r="G82" s="82" t="str">
        <f t="shared" si="23"/>
        <v/>
      </c>
      <c r="H82" s="96" t="str">
        <f t="shared" si="11"/>
        <v/>
      </c>
      <c r="I82" s="97" t="str">
        <f t="shared" si="12"/>
        <v/>
      </c>
      <c r="J82" s="79" t="str">
        <f t="shared" si="13"/>
        <v/>
      </c>
      <c r="K82" s="80" t="str">
        <f t="shared" si="14"/>
        <v/>
      </c>
      <c r="L82" s="141" t="str">
        <f t="shared" si="7"/>
        <v/>
      </c>
    </row>
    <row r="83" spans="2:12" ht="22.8" customHeight="1">
      <c r="B83" s="98">
        <v>22</v>
      </c>
      <c r="C83" s="74" t="str">
        <f t="shared" ref="C83:G83" si="24">IF(D31="","",D31)</f>
        <v/>
      </c>
      <c r="D83" s="92" t="str">
        <f t="shared" si="24"/>
        <v/>
      </c>
      <c r="E83" s="93" t="str">
        <f t="shared" si="24"/>
        <v/>
      </c>
      <c r="F83" s="96" t="str">
        <f t="shared" si="24"/>
        <v/>
      </c>
      <c r="G83" s="82" t="str">
        <f t="shared" si="24"/>
        <v/>
      </c>
      <c r="H83" s="96" t="str">
        <f t="shared" si="11"/>
        <v/>
      </c>
      <c r="I83" s="97" t="str">
        <f t="shared" si="12"/>
        <v/>
      </c>
      <c r="J83" s="79" t="str">
        <f t="shared" si="13"/>
        <v/>
      </c>
      <c r="K83" s="80" t="str">
        <f t="shared" si="14"/>
        <v/>
      </c>
      <c r="L83" s="141" t="str">
        <f t="shared" si="7"/>
        <v/>
      </c>
    </row>
    <row r="84" spans="2:12" ht="22.8" customHeight="1">
      <c r="B84" s="98">
        <v>23</v>
      </c>
      <c r="C84" s="74" t="str">
        <f t="shared" ref="C84:G84" si="25">IF(D32="","",D32)</f>
        <v/>
      </c>
      <c r="D84" s="92" t="str">
        <f t="shared" si="25"/>
        <v/>
      </c>
      <c r="E84" s="93" t="str">
        <f t="shared" si="25"/>
        <v/>
      </c>
      <c r="F84" s="96" t="str">
        <f t="shared" si="25"/>
        <v/>
      </c>
      <c r="G84" s="82" t="str">
        <f t="shared" si="25"/>
        <v/>
      </c>
      <c r="H84" s="96" t="str">
        <f t="shared" si="11"/>
        <v/>
      </c>
      <c r="I84" s="97" t="str">
        <f t="shared" si="12"/>
        <v/>
      </c>
      <c r="J84" s="79" t="str">
        <f t="shared" si="13"/>
        <v/>
      </c>
      <c r="K84" s="80" t="str">
        <f t="shared" si="14"/>
        <v/>
      </c>
      <c r="L84" s="141" t="str">
        <f t="shared" si="7"/>
        <v/>
      </c>
    </row>
    <row r="85" spans="2:12" ht="22.8" customHeight="1">
      <c r="B85" s="98">
        <v>24</v>
      </c>
      <c r="C85" s="74" t="str">
        <f t="shared" ref="C85:G85" si="26">IF(D33="","",D33)</f>
        <v/>
      </c>
      <c r="D85" s="92" t="str">
        <f t="shared" si="26"/>
        <v/>
      </c>
      <c r="E85" s="93" t="str">
        <f t="shared" si="26"/>
        <v/>
      </c>
      <c r="F85" s="96" t="str">
        <f t="shared" si="26"/>
        <v/>
      </c>
      <c r="G85" s="82" t="str">
        <f t="shared" si="26"/>
        <v/>
      </c>
      <c r="H85" s="96" t="str">
        <f t="shared" si="11"/>
        <v/>
      </c>
      <c r="I85" s="97" t="str">
        <f t="shared" si="12"/>
        <v/>
      </c>
      <c r="J85" s="79" t="str">
        <f t="shared" si="13"/>
        <v/>
      </c>
      <c r="K85" s="80" t="str">
        <f t="shared" si="14"/>
        <v/>
      </c>
      <c r="L85" s="141" t="str">
        <f t="shared" si="7"/>
        <v/>
      </c>
    </row>
    <row r="86" spans="2:12" ht="22.8" customHeight="1">
      <c r="B86" s="98">
        <v>25</v>
      </c>
      <c r="C86" s="74" t="str">
        <f t="shared" ref="C86:G86" si="27">IF(D34="","",D34)</f>
        <v/>
      </c>
      <c r="D86" s="92" t="str">
        <f t="shared" si="27"/>
        <v/>
      </c>
      <c r="E86" s="93" t="str">
        <f t="shared" si="27"/>
        <v/>
      </c>
      <c r="F86" s="96" t="str">
        <f t="shared" si="27"/>
        <v/>
      </c>
      <c r="G86" s="82" t="str">
        <f t="shared" si="27"/>
        <v/>
      </c>
      <c r="H86" s="96" t="str">
        <f t="shared" si="11"/>
        <v/>
      </c>
      <c r="I86" s="97" t="str">
        <f t="shared" si="12"/>
        <v/>
      </c>
      <c r="J86" s="79" t="str">
        <f t="shared" si="13"/>
        <v/>
      </c>
      <c r="K86" s="80" t="str">
        <f t="shared" si="14"/>
        <v/>
      </c>
      <c r="L86" s="141" t="str">
        <f t="shared" si="7"/>
        <v/>
      </c>
    </row>
    <row r="87" spans="2:12" ht="22.8" customHeight="1">
      <c r="B87" s="98">
        <v>26</v>
      </c>
      <c r="C87" s="74" t="str">
        <f t="shared" ref="C87:G87" si="28">IF(D35="","",D35)</f>
        <v/>
      </c>
      <c r="D87" s="92" t="str">
        <f t="shared" si="28"/>
        <v/>
      </c>
      <c r="E87" s="93" t="str">
        <f t="shared" si="28"/>
        <v/>
      </c>
      <c r="F87" s="96" t="str">
        <f t="shared" si="28"/>
        <v/>
      </c>
      <c r="G87" s="82" t="str">
        <f t="shared" si="28"/>
        <v/>
      </c>
      <c r="H87" s="96" t="str">
        <f t="shared" si="11"/>
        <v/>
      </c>
      <c r="I87" s="97" t="str">
        <f t="shared" si="12"/>
        <v/>
      </c>
      <c r="J87" s="79" t="str">
        <f t="shared" si="13"/>
        <v/>
      </c>
      <c r="K87" s="80" t="str">
        <f t="shared" si="14"/>
        <v/>
      </c>
      <c r="L87" s="141" t="str">
        <f t="shared" si="7"/>
        <v/>
      </c>
    </row>
    <row r="88" spans="2:12" ht="22.8" customHeight="1">
      <c r="B88" s="98">
        <v>27</v>
      </c>
      <c r="C88" s="74" t="str">
        <f t="shared" ref="C88:G88" si="29">IF(D36="","",D36)</f>
        <v/>
      </c>
      <c r="D88" s="92" t="str">
        <f t="shared" si="29"/>
        <v/>
      </c>
      <c r="E88" s="93" t="str">
        <f t="shared" si="29"/>
        <v/>
      </c>
      <c r="F88" s="96" t="str">
        <f t="shared" si="29"/>
        <v/>
      </c>
      <c r="G88" s="82" t="str">
        <f t="shared" si="29"/>
        <v/>
      </c>
      <c r="H88" s="96" t="str">
        <f t="shared" si="11"/>
        <v/>
      </c>
      <c r="I88" s="97" t="str">
        <f t="shared" si="12"/>
        <v/>
      </c>
      <c r="J88" s="79" t="str">
        <f t="shared" si="13"/>
        <v/>
      </c>
      <c r="K88" s="80" t="str">
        <f t="shared" si="14"/>
        <v/>
      </c>
      <c r="L88" s="141" t="str">
        <f t="shared" si="7"/>
        <v/>
      </c>
    </row>
    <row r="89" spans="2:12" ht="22.8" customHeight="1">
      <c r="B89" s="98">
        <v>28</v>
      </c>
      <c r="C89" s="74" t="str">
        <f t="shared" ref="C89:G89" si="30">IF(D37="","",D37)</f>
        <v/>
      </c>
      <c r="D89" s="92" t="str">
        <f t="shared" si="30"/>
        <v/>
      </c>
      <c r="E89" s="93" t="str">
        <f t="shared" si="30"/>
        <v/>
      </c>
      <c r="F89" s="96" t="str">
        <f t="shared" si="30"/>
        <v/>
      </c>
      <c r="G89" s="82" t="str">
        <f t="shared" si="30"/>
        <v/>
      </c>
      <c r="H89" s="96" t="str">
        <f t="shared" si="11"/>
        <v/>
      </c>
      <c r="I89" s="97" t="str">
        <f t="shared" si="12"/>
        <v/>
      </c>
      <c r="J89" s="79" t="str">
        <f t="shared" si="13"/>
        <v/>
      </c>
      <c r="K89" s="80" t="str">
        <f t="shared" si="14"/>
        <v/>
      </c>
      <c r="L89" s="141" t="str">
        <f t="shared" si="7"/>
        <v/>
      </c>
    </row>
    <row r="90" spans="2:12" ht="22.8" customHeight="1">
      <c r="B90" s="98">
        <v>29</v>
      </c>
      <c r="C90" s="74" t="str">
        <f t="shared" ref="C90:G90" si="31">IF(D38="","",D38)</f>
        <v/>
      </c>
      <c r="D90" s="92" t="str">
        <f t="shared" si="31"/>
        <v/>
      </c>
      <c r="E90" s="93" t="str">
        <f t="shared" si="31"/>
        <v/>
      </c>
      <c r="F90" s="96" t="str">
        <f t="shared" si="31"/>
        <v/>
      </c>
      <c r="G90" s="82" t="str">
        <f t="shared" si="31"/>
        <v/>
      </c>
      <c r="H90" s="96" t="str">
        <f t="shared" si="11"/>
        <v/>
      </c>
      <c r="I90" s="97" t="str">
        <f t="shared" si="12"/>
        <v/>
      </c>
      <c r="J90" s="79" t="str">
        <f t="shared" si="13"/>
        <v/>
      </c>
      <c r="K90" s="80" t="str">
        <f t="shared" si="14"/>
        <v/>
      </c>
      <c r="L90" s="141" t="str">
        <f t="shared" si="7"/>
        <v/>
      </c>
    </row>
    <row r="91" spans="2:12" ht="22.8" customHeight="1" thickBot="1">
      <c r="B91" s="143">
        <v>30</v>
      </c>
      <c r="C91" s="171" t="str">
        <f t="shared" ref="C91:G91" si="32">IF(D39="","",D39)</f>
        <v/>
      </c>
      <c r="D91" s="172" t="str">
        <f t="shared" si="32"/>
        <v/>
      </c>
      <c r="E91" s="173" t="str">
        <f t="shared" si="32"/>
        <v/>
      </c>
      <c r="F91" s="101" t="str">
        <f t="shared" si="32"/>
        <v/>
      </c>
      <c r="G91" s="137" t="str">
        <f t="shared" si="32"/>
        <v/>
      </c>
      <c r="H91" s="101" t="str">
        <f t="shared" si="11"/>
        <v/>
      </c>
      <c r="I91" s="102" t="str">
        <f t="shared" si="12"/>
        <v/>
      </c>
      <c r="J91" s="103" t="str">
        <f t="shared" si="13"/>
        <v/>
      </c>
      <c r="K91" s="138" t="str">
        <f t="shared" si="14"/>
        <v/>
      </c>
      <c r="L91" s="142" t="str">
        <f t="shared" si="7"/>
        <v/>
      </c>
    </row>
  </sheetData>
  <sheetProtection sheet="1" objects="1" scenarios="1"/>
  <mergeCells count="29">
    <mergeCell ref="D2:F2"/>
    <mergeCell ref="G2:H2"/>
    <mergeCell ref="B5:F5"/>
    <mergeCell ref="G5:H5"/>
    <mergeCell ref="Q2:V2"/>
    <mergeCell ref="B3:H3"/>
    <mergeCell ref="B4:F4"/>
    <mergeCell ref="G4:H4"/>
    <mergeCell ref="Q4:T4"/>
    <mergeCell ref="U4:V4"/>
    <mergeCell ref="I5:M5"/>
    <mergeCell ref="B6:D6"/>
    <mergeCell ref="B7:B8"/>
    <mergeCell ref="B12:B39"/>
    <mergeCell ref="B41:G41"/>
    <mergeCell ref="B9:D11"/>
    <mergeCell ref="E9:E11"/>
    <mergeCell ref="F9:F11"/>
    <mergeCell ref="G9:H11"/>
    <mergeCell ref="H59:I59"/>
    <mergeCell ref="J59:K59"/>
    <mergeCell ref="K58:L58"/>
    <mergeCell ref="B42:B45"/>
    <mergeCell ref="B46:B55"/>
    <mergeCell ref="B59:B60"/>
    <mergeCell ref="L59:L60"/>
    <mergeCell ref="D58:J58"/>
    <mergeCell ref="D59:E59"/>
    <mergeCell ref="F59:G59"/>
  </mergeCells>
  <phoneticPr fontId="2"/>
  <pageMargins left="0.23622047244094491" right="0.23622047244094491" top="0.74803149606299213" bottom="0.74803149606299213" header="0.31496062992125984" footer="0.31496062992125984"/>
  <pageSetup paperSize="9" scale="8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入力画面1</vt:lpstr>
      <vt:lpstr>ヘルマート変換２点法</vt:lpstr>
      <vt:lpstr>Sheet1</vt:lpstr>
      <vt:lpstr>ヘルマート変換２点法!Print_Area</vt:lpstr>
      <vt:lpstr>ヘルマート変換２点法!Print_Titles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滝上洋之</dc:creator>
  <cp:lastModifiedBy>洋之 滝上</cp:lastModifiedBy>
  <cp:lastPrinted>2025-05-06T01:18:15Z</cp:lastPrinted>
  <dcterms:created xsi:type="dcterms:W3CDTF">2015-06-05T18:19:34Z</dcterms:created>
  <dcterms:modified xsi:type="dcterms:W3CDTF">2025-05-24T01:10:42Z</dcterms:modified>
</cp:coreProperties>
</file>